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3"/>
  </bookViews>
  <sheets>
    <sheet name="KLSE_IS" sheetId="1" r:id="rId1"/>
    <sheet name="KLSE_BS" sheetId="2" r:id="rId2"/>
    <sheet name="KLSE_ES" sheetId="3" r:id="rId3"/>
    <sheet name="KLSE_CF" sheetId="4" r:id="rId4"/>
  </sheets>
  <definedNames/>
  <calcPr fullCalcOnLoad="1"/>
</workbook>
</file>

<file path=xl/sharedStrings.xml><?xml version="1.0" encoding="utf-8"?>
<sst xmlns="http://schemas.openxmlformats.org/spreadsheetml/2006/main" count="336" uniqueCount="201">
  <si>
    <t>Financial Result Announcement</t>
  </si>
  <si>
    <t>Reference No.</t>
  </si>
  <si>
    <t>:</t>
  </si>
  <si>
    <t>Company Name</t>
  </si>
  <si>
    <t>XIAN LENG HOLDINGS BERHAD</t>
  </si>
  <si>
    <t>Stock Name</t>
  </si>
  <si>
    <t>XIANLNG</t>
  </si>
  <si>
    <t>Date Announced</t>
  </si>
  <si>
    <t>Financial Year End</t>
  </si>
  <si>
    <t>Quarter</t>
  </si>
  <si>
    <t>(The figures have not been audited)</t>
  </si>
  <si>
    <t>QUARTER</t>
  </si>
  <si>
    <t>FIXED ASSETS</t>
  </si>
  <si>
    <t>CURRENT ASSETS</t>
  </si>
  <si>
    <t>Cash and bank balances</t>
  </si>
  <si>
    <t>Trade debtors</t>
  </si>
  <si>
    <t>Stocks</t>
  </si>
  <si>
    <t>Other debtors, deposits and prepayment</t>
  </si>
  <si>
    <t>CURRENT LIABILITIES</t>
  </si>
  <si>
    <t>Short term borrowings</t>
  </si>
  <si>
    <t>Trade creditors</t>
  </si>
  <si>
    <t>Provision for taxation</t>
  </si>
  <si>
    <t>Financed by:</t>
  </si>
  <si>
    <t>SHARE CAPITAL</t>
  </si>
  <si>
    <t>RESERVES</t>
  </si>
  <si>
    <t>Share premium</t>
  </si>
  <si>
    <t>Revaluation reserve</t>
  </si>
  <si>
    <t>General reserve</t>
  </si>
  <si>
    <t>Reserve on consolidation</t>
  </si>
  <si>
    <t>Retained profits</t>
  </si>
  <si>
    <t>SHAREHOLDERS' FUNDS</t>
  </si>
  <si>
    <t>MINORITY INTERESTS</t>
  </si>
  <si>
    <t>DEFERRED EXPENDITURE</t>
  </si>
  <si>
    <t>HIRE PURCHASE CREDITORS</t>
  </si>
  <si>
    <t>TERM LOANS</t>
  </si>
  <si>
    <t>DEFERRED TAXATION</t>
  </si>
  <si>
    <t>INDIVIDUAL QUARTER</t>
  </si>
  <si>
    <t>CUMULATIVE QUARTER</t>
  </si>
  <si>
    <t>PRECEDING</t>
  </si>
  <si>
    <t>CURRENT YEAR</t>
  </si>
  <si>
    <t>YEAR</t>
  </si>
  <si>
    <t>CORRESPONDING</t>
  </si>
  <si>
    <t>TO DATE</t>
  </si>
  <si>
    <t>(a)</t>
  </si>
  <si>
    <t>Revenue</t>
  </si>
  <si>
    <t>(b)</t>
  </si>
  <si>
    <t>Investment income</t>
  </si>
  <si>
    <t>(c)</t>
  </si>
  <si>
    <t>Other income</t>
  </si>
  <si>
    <t>Profit before finance cost,</t>
  </si>
  <si>
    <t>depreciation and amortisation,</t>
  </si>
  <si>
    <t>exceptional items, income tax,</t>
  </si>
  <si>
    <t xml:space="preserve">minority interests and </t>
  </si>
  <si>
    <t>extraordinary items</t>
  </si>
  <si>
    <t>Finance cost</t>
  </si>
  <si>
    <t>Depreciation and amortisation</t>
  </si>
  <si>
    <t>(d)</t>
  </si>
  <si>
    <t>Exceptional items</t>
  </si>
  <si>
    <t>(e)</t>
  </si>
  <si>
    <t>Profit before income tax,</t>
  </si>
  <si>
    <t>minority interests and</t>
  </si>
  <si>
    <t>(f)</t>
  </si>
  <si>
    <t>Share of profits and  losses of</t>
  </si>
  <si>
    <t>associated companies</t>
  </si>
  <si>
    <t>(g)</t>
  </si>
  <si>
    <t>extraordinary items after share of</t>
  </si>
  <si>
    <t>profits and losses of associated</t>
  </si>
  <si>
    <t>companies</t>
  </si>
  <si>
    <t>(h)</t>
  </si>
  <si>
    <t>Income tax</t>
  </si>
  <si>
    <t>(i)</t>
  </si>
  <si>
    <t>Profit after income tax</t>
  </si>
  <si>
    <t>before deducting minority</t>
  </si>
  <si>
    <t>interests</t>
  </si>
  <si>
    <t>(ii)</t>
  </si>
  <si>
    <t>Minority interests</t>
  </si>
  <si>
    <t>(j)</t>
  </si>
  <si>
    <t>Pre-acquisition profit/(loss), if</t>
  </si>
  <si>
    <t>applicable</t>
  </si>
  <si>
    <t>(k)</t>
  </si>
  <si>
    <t>Net profit from ordinary</t>
  </si>
  <si>
    <t>activities attributable to members</t>
  </si>
  <si>
    <t>of the company</t>
  </si>
  <si>
    <t>(l)</t>
  </si>
  <si>
    <t>Extraordinary items</t>
  </si>
  <si>
    <t>(iii)</t>
  </si>
  <si>
    <t>attributable to members of</t>
  </si>
  <si>
    <t>the company</t>
  </si>
  <si>
    <t>(m)</t>
  </si>
  <si>
    <t>Net profit attributable to</t>
  </si>
  <si>
    <t>members of the company</t>
  </si>
  <si>
    <t>Earnings per share based on 2(m)</t>
  </si>
  <si>
    <t>above after deducting any provision</t>
  </si>
  <si>
    <t>for preference dividends, if any:</t>
  </si>
  <si>
    <t>Fully diluted (based on ordinary</t>
  </si>
  <si>
    <t>shares - sen)</t>
  </si>
  <si>
    <t>Dividend per share (sen)</t>
  </si>
  <si>
    <t>Dividend Description</t>
  </si>
  <si>
    <t xml:space="preserve">AS AT </t>
  </si>
  <si>
    <t>CURRENT</t>
  </si>
  <si>
    <t>RM '000</t>
  </si>
  <si>
    <t>Other creditors and accruals</t>
  </si>
  <si>
    <t>FINANCIAL</t>
  </si>
  <si>
    <t xml:space="preserve">Company Name </t>
  </si>
  <si>
    <t>CASH FLOW FROM OPERATING ACTIVITIES</t>
  </si>
  <si>
    <t>Adjustment for:</t>
  </si>
  <si>
    <t>Operating profit before working capital changes</t>
  </si>
  <si>
    <t>Changes in working capital</t>
  </si>
  <si>
    <t>CASH FLOW FROM FINANCING ACTIVITIES</t>
  </si>
  <si>
    <t>ENDED</t>
  </si>
  <si>
    <t>RM'000</t>
  </si>
  <si>
    <t>Interest expense</t>
  </si>
  <si>
    <t>Net change in current assets</t>
  </si>
  <si>
    <t>Net change in current liabilities</t>
  </si>
  <si>
    <t>Tax paid</t>
  </si>
  <si>
    <t>Interest paid</t>
  </si>
  <si>
    <t>Cash generated from operating ativities</t>
  </si>
  <si>
    <t>Net cash generated from operating activities</t>
  </si>
  <si>
    <t xml:space="preserve">Date Announced </t>
  </si>
  <si>
    <t>Prior year adjustment</t>
  </si>
  <si>
    <t>Currency translation differences</t>
  </si>
  <si>
    <t>not recognised in income</t>
  </si>
  <si>
    <t>statement</t>
  </si>
  <si>
    <t xml:space="preserve">Share </t>
  </si>
  <si>
    <t>Premium</t>
  </si>
  <si>
    <t>Capital</t>
  </si>
  <si>
    <t>Revaluation</t>
  </si>
  <si>
    <t>Retained</t>
  </si>
  <si>
    <t>Earnings</t>
  </si>
  <si>
    <t>Reserves</t>
  </si>
  <si>
    <t>Total</t>
  </si>
  <si>
    <t>Depreciation</t>
  </si>
  <si>
    <t>Purchase of fixed assets</t>
  </si>
  <si>
    <t>Repayment of hire purchase payables</t>
  </si>
  <si>
    <t>Cash and cash equivalents comprise:</t>
  </si>
  <si>
    <t>Bank overdrafts</t>
  </si>
  <si>
    <t>Repayment of term loans</t>
  </si>
  <si>
    <t>Net cash (used in) investing activities</t>
  </si>
  <si>
    <t xml:space="preserve">FINANCIAL </t>
  </si>
  <si>
    <t>(Unaudited)</t>
  </si>
  <si>
    <t>CONDENSED CONSOLIDATED CASH FLOW STATEMENT</t>
  </si>
  <si>
    <t>CONDENSED CONSOLIDATED INCOME STATEMENT</t>
  </si>
  <si>
    <t>QUARTER ENDED</t>
  </si>
  <si>
    <t>Basic (sen)</t>
  </si>
  <si>
    <t xml:space="preserve">Weighted average number of </t>
  </si>
  <si>
    <t>ordinary shares ('000)</t>
  </si>
  <si>
    <t>The Condensed Consolidated Income Statement should be read in conjunction with the Annual Financial Report for</t>
  </si>
  <si>
    <t>CONDENSED CONSOLIDATED BALANCE SHEET</t>
  </si>
  <si>
    <t xml:space="preserve">The Condensed Consolidated Balance Sheet should be read in conjunction with the Annual Financial Report for </t>
  </si>
  <si>
    <t>Interest received</t>
  </si>
  <si>
    <t>Dividend paid</t>
  </si>
  <si>
    <t xml:space="preserve">The Condensed Consolidated Cash Flow Statement should be read in conjunction with the Annual Financial </t>
  </si>
  <si>
    <t>CONDENSED CONSOLIDATED STATEMENT OF CHANGES IN EQUITY</t>
  </si>
  <si>
    <t>Proceeds from issuance of shares</t>
  </si>
  <si>
    <t>Net cash generated from financing activities</t>
  </si>
  <si>
    <t>NET (DECREASE)/INCREASE IN CASH AND CASH EQUIVALENTS</t>
  </si>
  <si>
    <t>Dividend for the period ended:</t>
  </si>
  <si>
    <t>(Decrease)/Increase in bankers' acceptances</t>
  </si>
  <si>
    <t xml:space="preserve"> </t>
  </si>
  <si>
    <t>Issue of share capital</t>
  </si>
  <si>
    <t>Bonus issue adjustment</t>
  </si>
  <si>
    <t>Issue of share capital - ESOS</t>
  </si>
  <si>
    <t>CASH FLOW FROM INVESTING ACTIVITY</t>
  </si>
  <si>
    <t>(Audited)</t>
  </si>
  <si>
    <t>Share premium account</t>
  </si>
  <si>
    <t>Drawdown of term loan</t>
  </si>
  <si>
    <t>Net profit before taxation</t>
  </si>
  <si>
    <t>YEAR ENDED</t>
  </si>
  <si>
    <t>31/1/2004</t>
  </si>
  <si>
    <t>Payment for share issue expenses</t>
  </si>
  <si>
    <t>31/1/2006</t>
  </si>
  <si>
    <t>CASH AND CASH EQUIVALENTS AT THE BEGINNING OF PERIOD</t>
  </si>
  <si>
    <t>CASH AND CASH EQUIVALENTS AT THE END OF THE PERIOD</t>
  </si>
  <si>
    <t>PERIOD</t>
  </si>
  <si>
    <t>Proceed from disposal of fixed asset</t>
  </si>
  <si>
    <t>Gain on disposal of fixed assets</t>
  </si>
  <si>
    <t>PERIOD ENDED</t>
  </si>
  <si>
    <t>Operating expenses before</t>
  </si>
  <si>
    <t xml:space="preserve">finance cost, depreciation and </t>
  </si>
  <si>
    <t>amortisation, exceptional items</t>
  </si>
  <si>
    <t>and extraordinary items</t>
  </si>
  <si>
    <t xml:space="preserve">The Condensed Consolidated Statements For Changes In Equity should be read in conjunction with the Annual Financial Report </t>
  </si>
  <si>
    <t xml:space="preserve">PRECEDING </t>
  </si>
  <si>
    <t>NET ASSETS PER SHARE (RM)</t>
  </si>
  <si>
    <t>Goodwill on acquisition written off</t>
  </si>
  <si>
    <t>Provision for doubtful debts</t>
  </si>
  <si>
    <t>NET CURRENT (LIABILITIES)/ASSETS</t>
  </si>
  <si>
    <t>31/1/2007</t>
  </si>
  <si>
    <t>NA</t>
  </si>
  <si>
    <t>Drawdown of hire purchase</t>
  </si>
  <si>
    <t xml:space="preserve">the year ended 31 January 2006 and the accompanying explanatory notes attached to the interim financial statements </t>
  </si>
  <si>
    <t>29/9/2006</t>
  </si>
  <si>
    <t>Quarterly report on consolidated results for the period ended 31/7/2006</t>
  </si>
  <si>
    <t>31/7/2006</t>
  </si>
  <si>
    <t>31/7/2005</t>
  </si>
  <si>
    <t>N/A</t>
  </si>
  <si>
    <t>Balance at 1 February 2006</t>
  </si>
  <si>
    <t>Net profit for the 6 months period</t>
  </si>
  <si>
    <t>Balance at 31 July 2006</t>
  </si>
  <si>
    <t>Balance at 1 February 2005</t>
  </si>
  <si>
    <t>Balance at 31 July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</si>
</sst>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0.0%"/>
    <numFmt numFmtId="168" formatCode="0.000%"/>
  </numFmts>
  <fonts count="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0" xfId="0" applyNumberFormat="1" applyFont="1" applyAlignment="1">
      <alignment/>
    </xf>
    <xf numFmtId="41" fontId="2" fillId="0" borderId="1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3" fontId="2" fillId="0" borderId="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2" fillId="0" borderId="5" xfId="0" applyFont="1" applyBorder="1" applyAlignment="1">
      <alignment/>
    </xf>
    <xf numFmtId="4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2" fillId="0" borderId="0" xfId="15" applyNumberFormat="1" applyFont="1" applyAlignment="1">
      <alignment/>
    </xf>
    <xf numFmtId="164" fontId="2" fillId="0" borderId="5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1" fontId="7" fillId="0" borderId="0" xfId="0" applyNumberFormat="1" applyFont="1" applyAlignment="1">
      <alignment/>
    </xf>
    <xf numFmtId="41" fontId="7" fillId="0" borderId="5" xfId="0" applyNumberFormat="1" applyFont="1" applyBorder="1" applyAlignment="1">
      <alignment/>
    </xf>
    <xf numFmtId="0" fontId="7" fillId="0" borderId="5" xfId="0" applyFont="1" applyBorder="1" applyAlignment="1">
      <alignment/>
    </xf>
    <xf numFmtId="41" fontId="7" fillId="0" borderId="4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15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164" fontId="6" fillId="0" borderId="0" xfId="15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41" fontId="1" fillId="0" borderId="5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1" fontId="2" fillId="0" borderId="5" xfId="0" applyNumberFormat="1" applyFont="1" applyFill="1" applyBorder="1" applyAlignment="1">
      <alignment/>
    </xf>
    <xf numFmtId="41" fontId="1" fillId="0" borderId="1" xfId="0" applyNumberFormat="1" applyFont="1" applyFill="1" applyBorder="1" applyAlignment="1">
      <alignment/>
    </xf>
    <xf numFmtId="41" fontId="2" fillId="0" borderId="1" xfId="0" applyNumberFormat="1" applyFont="1" applyFill="1" applyBorder="1" applyAlignment="1">
      <alignment/>
    </xf>
    <xf numFmtId="41" fontId="1" fillId="0" borderId="2" xfId="0" applyNumberFormat="1" applyFont="1" applyFill="1" applyBorder="1" applyAlignment="1">
      <alignment/>
    </xf>
    <xf numFmtId="41" fontId="2" fillId="0" borderId="2" xfId="0" applyNumberFormat="1" applyFont="1" applyFill="1" applyBorder="1" applyAlignment="1">
      <alignment/>
    </xf>
    <xf numFmtId="41" fontId="1" fillId="0" borderId="8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5" fillId="0" borderId="1" xfId="0" applyNumberFormat="1" applyFont="1" applyFill="1" applyBorder="1" applyAlignment="1">
      <alignment/>
    </xf>
    <xf numFmtId="41" fontId="5" fillId="0" borderId="2" xfId="0" applyNumberFormat="1" applyFont="1" applyFill="1" applyBorder="1" applyAlignment="1">
      <alignment/>
    </xf>
    <xf numFmtId="41" fontId="5" fillId="0" borderId="8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41" fontId="2" fillId="0" borderId="3" xfId="0" applyNumberFormat="1" applyFont="1" applyFill="1" applyBorder="1" applyAlignment="1">
      <alignment/>
    </xf>
    <xf numFmtId="41" fontId="2" fillId="0" borderId="4" xfId="0" applyNumberFormat="1" applyFont="1" applyFill="1" applyBorder="1" applyAlignment="1">
      <alignment/>
    </xf>
    <xf numFmtId="43" fontId="2" fillId="0" borderId="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164" fontId="2" fillId="0" borderId="5" xfId="15" applyNumberFormat="1" applyFont="1" applyFill="1" applyBorder="1" applyAlignment="1">
      <alignment/>
    </xf>
    <xf numFmtId="164" fontId="2" fillId="0" borderId="7" xfId="15" applyNumberFormat="1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164" fontId="8" fillId="0" borderId="0" xfId="15" applyNumberFormat="1" applyFont="1" applyFill="1" applyAlignment="1">
      <alignment/>
    </xf>
    <xf numFmtId="0" fontId="2" fillId="0" borderId="0" xfId="0" applyFont="1" applyFill="1" applyAlignment="1" quotePrefix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workbookViewId="0" topLeftCell="A1">
      <selection activeCell="F106" sqref="F106"/>
    </sheetView>
  </sheetViews>
  <sheetFormatPr defaultColWidth="9.140625" defaultRowHeight="12.75"/>
  <cols>
    <col min="1" max="1" width="1.7109375" style="43" customWidth="1"/>
    <col min="2" max="2" width="3.140625" style="43" customWidth="1"/>
    <col min="3" max="3" width="3.28125" style="43" customWidth="1"/>
    <col min="4" max="4" width="8.28125" style="43" customWidth="1"/>
    <col min="5" max="5" width="12.421875" style="43" customWidth="1"/>
    <col min="6" max="6" width="12.28125" style="43" customWidth="1"/>
    <col min="7" max="7" width="2.8515625" style="43" customWidth="1"/>
    <col min="8" max="8" width="14.140625" style="43" customWidth="1"/>
    <col min="9" max="9" width="2.421875" style="43" customWidth="1"/>
    <col min="10" max="10" width="12.421875" style="43" customWidth="1"/>
    <col min="11" max="11" width="2.57421875" style="43" customWidth="1"/>
    <col min="12" max="12" width="14.00390625" style="43" bestFit="1" customWidth="1"/>
    <col min="13" max="16384" width="9.140625" style="2" customWidth="1"/>
  </cols>
  <sheetData>
    <row r="1" ht="11.25">
      <c r="A1" s="76" t="s">
        <v>0</v>
      </c>
    </row>
    <row r="2" spans="1:5" ht="11.25">
      <c r="A2" s="43" t="s">
        <v>1</v>
      </c>
      <c r="E2" s="44" t="s">
        <v>2</v>
      </c>
    </row>
    <row r="3" spans="1:6" ht="11.25">
      <c r="A3" s="43" t="s">
        <v>3</v>
      </c>
      <c r="E3" s="44" t="s">
        <v>2</v>
      </c>
      <c r="F3" s="43" t="s">
        <v>4</v>
      </c>
    </row>
    <row r="4" spans="1:6" ht="11.25">
      <c r="A4" s="43" t="s">
        <v>5</v>
      </c>
      <c r="E4" s="44" t="s">
        <v>2</v>
      </c>
      <c r="F4" s="43" t="s">
        <v>6</v>
      </c>
    </row>
    <row r="5" spans="1:6" ht="11.25">
      <c r="A5" s="43" t="s">
        <v>7</v>
      </c>
      <c r="E5" s="44" t="s">
        <v>2</v>
      </c>
      <c r="F5" s="43" t="s">
        <v>191</v>
      </c>
    </row>
    <row r="6" spans="1:6" ht="11.25">
      <c r="A6" s="43" t="s">
        <v>8</v>
      </c>
      <c r="E6" s="44" t="s">
        <v>2</v>
      </c>
      <c r="F6" s="43" t="s">
        <v>187</v>
      </c>
    </row>
    <row r="7" spans="1:6" ht="11.25">
      <c r="A7" s="43" t="s">
        <v>9</v>
      </c>
      <c r="E7" s="44" t="s">
        <v>2</v>
      </c>
      <c r="F7" s="53">
        <v>2</v>
      </c>
    </row>
    <row r="8" ht="11.25">
      <c r="E8" s="44"/>
    </row>
    <row r="9" spans="1:12" ht="11.25">
      <c r="A9" s="91" t="s">
        <v>192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ht="11.25">
      <c r="A10" s="92" t="s">
        <v>10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ht="11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ht="11.25">
      <c r="A12" s="76"/>
    </row>
    <row r="13" spans="1:12" ht="11.25">
      <c r="A13" s="91" t="s">
        <v>141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5" spans="6:12" ht="11.25">
      <c r="F15" s="93" t="s">
        <v>36</v>
      </c>
      <c r="G15" s="93"/>
      <c r="H15" s="93"/>
      <c r="I15" s="55"/>
      <c r="J15" s="93" t="s">
        <v>37</v>
      </c>
      <c r="K15" s="93"/>
      <c r="L15" s="93"/>
    </row>
    <row r="16" spans="6:12" ht="11.25">
      <c r="F16" s="56"/>
      <c r="G16" s="56"/>
      <c r="H16" s="56"/>
      <c r="I16" s="56"/>
      <c r="J16" s="56"/>
      <c r="K16" s="56"/>
      <c r="L16" s="56"/>
    </row>
    <row r="17" spans="6:12" ht="11.25">
      <c r="F17" s="55"/>
      <c r="G17" s="55"/>
      <c r="H17" s="55" t="s">
        <v>38</v>
      </c>
      <c r="I17" s="55"/>
      <c r="J17" s="55"/>
      <c r="K17" s="55"/>
      <c r="L17" s="55" t="s">
        <v>38</v>
      </c>
    </row>
    <row r="18" spans="6:12" ht="11.25">
      <c r="F18" s="55" t="s">
        <v>39</v>
      </c>
      <c r="G18" s="55"/>
      <c r="H18" s="55" t="s">
        <v>40</v>
      </c>
      <c r="I18" s="55"/>
      <c r="J18" s="55" t="s">
        <v>39</v>
      </c>
      <c r="K18" s="55"/>
      <c r="L18" s="55" t="s">
        <v>40</v>
      </c>
    </row>
    <row r="19" spans="6:12" ht="11.25">
      <c r="F19" s="55" t="s">
        <v>11</v>
      </c>
      <c r="G19" s="55"/>
      <c r="H19" s="55" t="s">
        <v>41</v>
      </c>
      <c r="I19" s="55"/>
      <c r="J19" s="55" t="s">
        <v>42</v>
      </c>
      <c r="K19" s="55"/>
      <c r="L19" s="55" t="s">
        <v>41</v>
      </c>
    </row>
    <row r="20" spans="6:12" ht="11.25">
      <c r="F20" s="55" t="s">
        <v>109</v>
      </c>
      <c r="G20" s="57"/>
      <c r="H20" s="55" t="s">
        <v>142</v>
      </c>
      <c r="I20" s="55"/>
      <c r="J20" s="55" t="s">
        <v>109</v>
      </c>
      <c r="K20" s="57"/>
      <c r="L20" s="55" t="s">
        <v>167</v>
      </c>
    </row>
    <row r="21" spans="6:12" ht="11.25">
      <c r="F21" s="55" t="s">
        <v>193</v>
      </c>
      <c r="G21" s="58"/>
      <c r="H21" s="55" t="s">
        <v>194</v>
      </c>
      <c r="I21" s="58"/>
      <c r="J21" s="55" t="s">
        <v>193</v>
      </c>
      <c r="K21" s="58"/>
      <c r="L21" s="55" t="s">
        <v>194</v>
      </c>
    </row>
    <row r="22" spans="6:12" ht="11.25">
      <c r="F22" s="55" t="s">
        <v>139</v>
      </c>
      <c r="G22" s="58"/>
      <c r="H22" s="55" t="s">
        <v>139</v>
      </c>
      <c r="I22" s="58"/>
      <c r="J22" s="55" t="s">
        <v>139</v>
      </c>
      <c r="K22" s="58"/>
      <c r="L22" s="55" t="s">
        <v>139</v>
      </c>
    </row>
    <row r="23" spans="6:12" ht="11.25">
      <c r="F23" s="55"/>
      <c r="G23" s="58"/>
      <c r="H23" s="55"/>
      <c r="I23" s="58"/>
      <c r="J23" s="55"/>
      <c r="K23" s="58"/>
      <c r="L23" s="55"/>
    </row>
    <row r="24" spans="6:12" ht="11.25">
      <c r="F24" s="55" t="s">
        <v>100</v>
      </c>
      <c r="G24" s="55"/>
      <c r="H24" s="55" t="s">
        <v>100</v>
      </c>
      <c r="I24" s="55"/>
      <c r="J24" s="55" t="s">
        <v>100</v>
      </c>
      <c r="K24" s="55"/>
      <c r="L24" s="55" t="s">
        <v>100</v>
      </c>
    </row>
    <row r="25" spans="6:12" ht="11.25">
      <c r="F25" s="44"/>
      <c r="G25" s="44"/>
      <c r="H25" s="44"/>
      <c r="I25" s="44"/>
      <c r="J25" s="44"/>
      <c r="K25" s="44"/>
      <c r="L25" s="44"/>
    </row>
    <row r="26" spans="1:12" ht="11.25">
      <c r="A26" s="44">
        <v>1</v>
      </c>
      <c r="B26" s="44" t="s">
        <v>43</v>
      </c>
      <c r="C26" s="43" t="s">
        <v>44</v>
      </c>
      <c r="F26" s="59">
        <f>19357-9728</f>
        <v>9629</v>
      </c>
      <c r="G26" s="60"/>
      <c r="H26" s="59">
        <f>26876-12962</f>
        <v>13914</v>
      </c>
      <c r="I26" s="60"/>
      <c r="J26" s="59">
        <v>19357</v>
      </c>
      <c r="K26" s="60"/>
      <c r="L26" s="59">
        <v>26876</v>
      </c>
    </row>
    <row r="27" spans="1:12" ht="11.25">
      <c r="A27" s="44"/>
      <c r="B27" s="44"/>
      <c r="F27" s="61"/>
      <c r="G27" s="60"/>
      <c r="H27" s="61"/>
      <c r="I27" s="60"/>
      <c r="J27" s="61"/>
      <c r="K27" s="60"/>
      <c r="L27" s="61"/>
    </row>
    <row r="28" spans="1:12" ht="11.25">
      <c r="A28" s="44"/>
      <c r="B28" s="44" t="s">
        <v>45</v>
      </c>
      <c r="C28" s="43" t="s">
        <v>46</v>
      </c>
      <c r="F28" s="59">
        <v>0</v>
      </c>
      <c r="G28" s="60"/>
      <c r="H28" s="59">
        <v>0</v>
      </c>
      <c r="I28" s="60"/>
      <c r="J28" s="59">
        <v>0</v>
      </c>
      <c r="K28" s="60"/>
      <c r="L28" s="59">
        <v>0</v>
      </c>
    </row>
    <row r="29" spans="1:12" ht="11.25">
      <c r="A29" s="44"/>
      <c r="B29" s="44"/>
      <c r="F29" s="61"/>
      <c r="G29" s="60"/>
      <c r="H29" s="61"/>
      <c r="I29" s="60"/>
      <c r="J29" s="61"/>
      <c r="K29" s="60"/>
      <c r="L29" s="61"/>
    </row>
    <row r="30" spans="1:12" ht="11.25">
      <c r="A30" s="44"/>
      <c r="B30" s="44" t="s">
        <v>47</v>
      </c>
      <c r="C30" s="43" t="s">
        <v>48</v>
      </c>
      <c r="F30" s="59">
        <f>17-10</f>
        <v>7</v>
      </c>
      <c r="G30" s="60"/>
      <c r="H30" s="59">
        <f>29-29</f>
        <v>0</v>
      </c>
      <c r="I30" s="60"/>
      <c r="J30" s="59">
        <v>17</v>
      </c>
      <c r="K30" s="60"/>
      <c r="L30" s="59">
        <v>29</v>
      </c>
    </row>
    <row r="31" spans="1:12" ht="11.25">
      <c r="A31" s="44"/>
      <c r="B31" s="44"/>
      <c r="F31" s="52"/>
      <c r="G31" s="60"/>
      <c r="H31" s="52"/>
      <c r="I31" s="60"/>
      <c r="J31" s="52"/>
      <c r="K31" s="60"/>
      <c r="L31" s="52"/>
    </row>
    <row r="32" spans="1:12" ht="11.25">
      <c r="A32" s="44"/>
      <c r="B32" s="44" t="s">
        <v>56</v>
      </c>
      <c r="C32" s="43" t="s">
        <v>177</v>
      </c>
      <c r="F32" s="52"/>
      <c r="G32" s="60"/>
      <c r="H32" s="52"/>
      <c r="I32" s="60"/>
      <c r="J32" s="52"/>
      <c r="K32" s="60"/>
      <c r="L32" s="52"/>
    </row>
    <row r="33" spans="1:12" ht="11.25">
      <c r="A33" s="44"/>
      <c r="B33" s="44"/>
      <c r="C33" s="43" t="s">
        <v>178</v>
      </c>
      <c r="F33" s="52"/>
      <c r="G33" s="60"/>
      <c r="H33" s="52"/>
      <c r="I33" s="60"/>
      <c r="J33" s="52"/>
      <c r="K33" s="60"/>
      <c r="L33" s="52"/>
    </row>
    <row r="34" spans="1:12" ht="11.25">
      <c r="A34" s="44"/>
      <c r="B34" s="44"/>
      <c r="C34" s="43" t="s">
        <v>179</v>
      </c>
      <c r="F34" s="52"/>
      <c r="G34" s="60"/>
      <c r="H34" s="52"/>
      <c r="I34" s="60"/>
      <c r="J34" s="52"/>
      <c r="K34" s="60"/>
      <c r="L34" s="52"/>
    </row>
    <row r="35" spans="1:12" ht="11.25">
      <c r="A35" s="44"/>
      <c r="B35" s="44"/>
      <c r="C35" s="43" t="s">
        <v>180</v>
      </c>
      <c r="F35" s="52">
        <f>F41-F26-F28-F30</f>
        <v>-3398</v>
      </c>
      <c r="G35" s="60"/>
      <c r="H35" s="52">
        <f>H41-H26-H28-H30</f>
        <v>-2188</v>
      </c>
      <c r="I35" s="60"/>
      <c r="J35" s="52">
        <f>J41-J26-J28-J30</f>
        <v>-6777</v>
      </c>
      <c r="K35" s="60"/>
      <c r="L35" s="52">
        <f>L41-L26-L28-L30</f>
        <v>-5677</v>
      </c>
    </row>
    <row r="36" spans="1:12" ht="11.25">
      <c r="A36" s="44"/>
      <c r="B36" s="44"/>
      <c r="F36" s="61"/>
      <c r="G36" s="60"/>
      <c r="H36" s="23"/>
      <c r="I36" s="60"/>
      <c r="J36" s="61"/>
      <c r="K36" s="60"/>
      <c r="L36" s="23"/>
    </row>
    <row r="37" spans="1:12" ht="11.25">
      <c r="A37" s="44">
        <v>2</v>
      </c>
      <c r="B37" s="44" t="s">
        <v>43</v>
      </c>
      <c r="C37" s="43" t="s">
        <v>49</v>
      </c>
      <c r="F37" s="63"/>
      <c r="G37" s="60"/>
      <c r="H37" s="64"/>
      <c r="I37" s="60"/>
      <c r="J37" s="63"/>
      <c r="K37" s="60"/>
      <c r="L37" s="64"/>
    </row>
    <row r="38" spans="1:12" ht="11.25">
      <c r="A38" s="44"/>
      <c r="B38" s="44"/>
      <c r="C38" s="43" t="s">
        <v>50</v>
      </c>
      <c r="F38" s="65"/>
      <c r="G38" s="60"/>
      <c r="H38" s="66"/>
      <c r="I38" s="60"/>
      <c r="J38" s="65"/>
      <c r="K38" s="60"/>
      <c r="L38" s="66"/>
    </row>
    <row r="39" spans="2:12" ht="11.25">
      <c r="B39" s="44"/>
      <c r="C39" s="43" t="s">
        <v>51</v>
      </c>
      <c r="F39" s="65"/>
      <c r="G39" s="60"/>
      <c r="H39" s="66"/>
      <c r="I39" s="60"/>
      <c r="J39" s="65"/>
      <c r="K39" s="60"/>
      <c r="L39" s="66"/>
    </row>
    <row r="40" spans="2:12" ht="11.25">
      <c r="B40" s="44"/>
      <c r="C40" s="43" t="s">
        <v>52</v>
      </c>
      <c r="F40" s="65"/>
      <c r="G40" s="60"/>
      <c r="H40" s="66"/>
      <c r="I40" s="60"/>
      <c r="J40" s="65"/>
      <c r="K40" s="60"/>
      <c r="L40" s="66"/>
    </row>
    <row r="41" spans="2:12" ht="11.25">
      <c r="B41" s="44"/>
      <c r="C41" s="43" t="s">
        <v>53</v>
      </c>
      <c r="F41" s="65">
        <f>12597-6359</f>
        <v>6238</v>
      </c>
      <c r="G41" s="60"/>
      <c r="H41" s="65">
        <f>21228-9502</f>
        <v>11726</v>
      </c>
      <c r="I41" s="60"/>
      <c r="J41" s="65">
        <f>5886+1107+5604</f>
        <v>12597</v>
      </c>
      <c r="K41" s="60"/>
      <c r="L41" s="65">
        <f>21237-9</f>
        <v>21228</v>
      </c>
    </row>
    <row r="42" spans="2:12" ht="11.25">
      <c r="B42" s="44"/>
      <c r="F42" s="65" t="s">
        <v>158</v>
      </c>
      <c r="G42" s="60"/>
      <c r="H42" s="65" t="s">
        <v>158</v>
      </c>
      <c r="I42" s="60"/>
      <c r="J42" s="65" t="s">
        <v>158</v>
      </c>
      <c r="K42" s="60"/>
      <c r="L42" s="65" t="s">
        <v>158</v>
      </c>
    </row>
    <row r="43" spans="2:12" ht="11.25">
      <c r="B43" s="44" t="s">
        <v>45</v>
      </c>
      <c r="C43" s="43" t="s">
        <v>54</v>
      </c>
      <c r="F43" s="65">
        <f>-1107+535</f>
        <v>-572</v>
      </c>
      <c r="G43" s="60"/>
      <c r="H43" s="65">
        <f>-755+349</f>
        <v>-406</v>
      </c>
      <c r="I43" s="60"/>
      <c r="J43" s="65">
        <f>-1107</f>
        <v>-1107</v>
      </c>
      <c r="K43" s="60"/>
      <c r="L43" s="65">
        <v>-755</v>
      </c>
    </row>
    <row r="44" spans="2:12" ht="11.25">
      <c r="B44" s="44"/>
      <c r="F44" s="65"/>
      <c r="G44" s="60"/>
      <c r="H44" s="65"/>
      <c r="I44" s="60"/>
      <c r="J44" s="65"/>
      <c r="K44" s="60"/>
      <c r="L44" s="65"/>
    </row>
    <row r="45" spans="2:12" ht="11.25">
      <c r="B45" s="44" t="s">
        <v>47</v>
      </c>
      <c r="C45" s="43" t="s">
        <v>55</v>
      </c>
      <c r="F45" s="65">
        <f>-5604+2546</f>
        <v>-3058</v>
      </c>
      <c r="G45" s="60"/>
      <c r="H45" s="65">
        <f>-4704+2349</f>
        <v>-2355</v>
      </c>
      <c r="I45" s="60"/>
      <c r="J45" s="65">
        <f>-5604</f>
        <v>-5604</v>
      </c>
      <c r="K45" s="60"/>
      <c r="L45" s="65">
        <v>-4704</v>
      </c>
    </row>
    <row r="46" spans="2:12" ht="11.25">
      <c r="B46" s="44"/>
      <c r="F46" s="65"/>
      <c r="G46" s="60"/>
      <c r="H46" s="65"/>
      <c r="I46" s="60"/>
      <c r="J46" s="65"/>
      <c r="K46" s="60"/>
      <c r="L46" s="65"/>
    </row>
    <row r="47" spans="2:12" ht="11.25">
      <c r="B47" s="44" t="s">
        <v>56</v>
      </c>
      <c r="C47" s="43" t="s">
        <v>57</v>
      </c>
      <c r="F47" s="67">
        <v>0</v>
      </c>
      <c r="G47" s="60"/>
      <c r="H47" s="67">
        <v>0</v>
      </c>
      <c r="I47" s="60"/>
      <c r="J47" s="67">
        <v>0</v>
      </c>
      <c r="K47" s="60"/>
      <c r="L47" s="67">
        <v>0</v>
      </c>
    </row>
    <row r="48" spans="2:12" ht="11.25">
      <c r="B48" s="44"/>
      <c r="F48" s="52"/>
      <c r="G48" s="60"/>
      <c r="H48" s="52"/>
      <c r="I48" s="60"/>
      <c r="J48" s="52"/>
      <c r="K48" s="60"/>
      <c r="L48" s="52"/>
    </row>
    <row r="49" spans="2:12" ht="11.25">
      <c r="B49" s="44" t="s">
        <v>58</v>
      </c>
      <c r="C49" s="43" t="s">
        <v>59</v>
      </c>
      <c r="F49" s="23">
        <f>F41+F43+F45+F47</f>
        <v>2608</v>
      </c>
      <c r="G49" s="60"/>
      <c r="H49" s="23">
        <f>H41+H43+H45+H47</f>
        <v>8965</v>
      </c>
      <c r="I49" s="60"/>
      <c r="J49" s="23">
        <f>J41+J43+J45+J47</f>
        <v>5886</v>
      </c>
      <c r="K49" s="60"/>
      <c r="L49" s="23">
        <f>L41+L43+L45+L47</f>
        <v>15769</v>
      </c>
    </row>
    <row r="50" spans="2:12" ht="11.25">
      <c r="B50" s="44"/>
      <c r="C50" s="43" t="s">
        <v>60</v>
      </c>
      <c r="F50" s="61"/>
      <c r="G50" s="60"/>
      <c r="H50" s="61"/>
      <c r="I50" s="60"/>
      <c r="J50" s="61"/>
      <c r="K50" s="60"/>
      <c r="L50" s="23"/>
    </row>
    <row r="51" spans="2:12" ht="11.25">
      <c r="B51" s="44"/>
      <c r="C51" s="43" t="s">
        <v>53</v>
      </c>
      <c r="F51" s="61"/>
      <c r="G51" s="60"/>
      <c r="H51" s="61"/>
      <c r="I51" s="60"/>
      <c r="J51" s="61"/>
      <c r="K51" s="60"/>
      <c r="L51" s="61"/>
    </row>
    <row r="52" spans="2:12" ht="11.25">
      <c r="B52" s="44"/>
      <c r="F52" s="61"/>
      <c r="G52" s="60"/>
      <c r="H52" s="61"/>
      <c r="I52" s="60"/>
      <c r="J52" s="61"/>
      <c r="K52" s="60"/>
      <c r="L52" s="23"/>
    </row>
    <row r="53" spans="2:12" ht="11.25">
      <c r="B53" s="44" t="s">
        <v>61</v>
      </c>
      <c r="C53" s="43" t="s">
        <v>62</v>
      </c>
      <c r="F53" s="61"/>
      <c r="G53" s="60"/>
      <c r="H53" s="61"/>
      <c r="I53" s="60"/>
      <c r="J53" s="61"/>
      <c r="K53" s="60"/>
      <c r="L53" s="23"/>
    </row>
    <row r="54" spans="2:12" ht="11.25">
      <c r="B54" s="44"/>
      <c r="C54" s="43" t="s">
        <v>63</v>
      </c>
      <c r="F54" s="59">
        <v>0</v>
      </c>
      <c r="G54" s="60"/>
      <c r="H54" s="59">
        <v>0</v>
      </c>
      <c r="I54" s="60"/>
      <c r="J54" s="59">
        <v>0</v>
      </c>
      <c r="K54" s="60"/>
      <c r="L54" s="62">
        <v>0</v>
      </c>
    </row>
    <row r="55" spans="2:12" ht="11.25">
      <c r="B55" s="44"/>
      <c r="F55" s="61"/>
      <c r="G55" s="60"/>
      <c r="H55" s="61"/>
      <c r="I55" s="60"/>
      <c r="J55" s="61"/>
      <c r="K55" s="60"/>
      <c r="L55" s="23"/>
    </row>
    <row r="56" spans="2:12" ht="11.25">
      <c r="B56" s="44" t="s">
        <v>64</v>
      </c>
      <c r="C56" s="43" t="s">
        <v>59</v>
      </c>
      <c r="F56" s="61"/>
      <c r="G56" s="60"/>
      <c r="H56" s="61"/>
      <c r="I56" s="60"/>
      <c r="J56" s="61"/>
      <c r="K56" s="60"/>
      <c r="L56" s="23"/>
    </row>
    <row r="57" spans="2:12" ht="11.25">
      <c r="B57" s="44"/>
      <c r="C57" s="43" t="s">
        <v>60</v>
      </c>
      <c r="F57" s="61"/>
      <c r="G57" s="60"/>
      <c r="H57" s="61"/>
      <c r="I57" s="60"/>
      <c r="J57" s="61"/>
      <c r="K57" s="60"/>
      <c r="L57" s="23"/>
    </row>
    <row r="58" spans="2:12" ht="11.25">
      <c r="B58" s="44"/>
      <c r="C58" s="43" t="s">
        <v>65</v>
      </c>
      <c r="F58" s="61"/>
      <c r="G58" s="60"/>
      <c r="H58" s="61"/>
      <c r="I58" s="60"/>
      <c r="J58" s="61"/>
      <c r="K58" s="60"/>
      <c r="L58" s="23"/>
    </row>
    <row r="59" spans="2:12" ht="11.25">
      <c r="B59" s="44"/>
      <c r="C59" s="43" t="s">
        <v>66</v>
      </c>
      <c r="F59" s="61"/>
      <c r="G59" s="60"/>
      <c r="H59" s="61"/>
      <c r="I59" s="60"/>
      <c r="J59" s="61"/>
      <c r="K59" s="60"/>
      <c r="L59" s="23"/>
    </row>
    <row r="60" spans="2:12" ht="11.25">
      <c r="B60" s="44"/>
      <c r="C60" s="43" t="s">
        <v>67</v>
      </c>
      <c r="F60" s="61">
        <f>F49+F54</f>
        <v>2608</v>
      </c>
      <c r="G60" s="60"/>
      <c r="H60" s="61">
        <f>H49+H54</f>
        <v>8965</v>
      </c>
      <c r="I60" s="60"/>
      <c r="J60" s="61">
        <f>J49+J54</f>
        <v>5886</v>
      </c>
      <c r="K60" s="60"/>
      <c r="L60" s="61">
        <f>L49+L54</f>
        <v>15769</v>
      </c>
    </row>
    <row r="61" spans="2:12" ht="11.25">
      <c r="B61" s="44"/>
      <c r="F61" s="23"/>
      <c r="G61" s="60"/>
      <c r="H61" s="23"/>
      <c r="I61" s="60"/>
      <c r="J61" s="23"/>
      <c r="K61" s="60"/>
      <c r="L61" s="23"/>
    </row>
    <row r="62" spans="2:12" ht="11.25">
      <c r="B62" s="44" t="s">
        <v>68</v>
      </c>
      <c r="C62" s="43" t="s">
        <v>69</v>
      </c>
      <c r="F62" s="59">
        <f>-1727+1419</f>
        <v>-308</v>
      </c>
      <c r="G62" s="60"/>
      <c r="H62" s="59">
        <f>-4786+2046</f>
        <v>-2740</v>
      </c>
      <c r="I62" s="60"/>
      <c r="J62" s="59">
        <f>-516-1211</f>
        <v>-1727</v>
      </c>
      <c r="K62" s="60"/>
      <c r="L62" s="59">
        <v>-4786</v>
      </c>
    </row>
    <row r="63" spans="2:12" ht="11.25">
      <c r="B63" s="44"/>
      <c r="F63" s="23"/>
      <c r="G63" s="60"/>
      <c r="H63" s="23"/>
      <c r="I63" s="60"/>
      <c r="J63" s="23"/>
      <c r="K63" s="60"/>
      <c r="L63" s="23"/>
    </row>
    <row r="64" spans="2:12" ht="11.25">
      <c r="B64" s="44"/>
      <c r="F64" s="23"/>
      <c r="G64" s="60"/>
      <c r="H64" s="23"/>
      <c r="I64" s="60"/>
      <c r="J64" s="23"/>
      <c r="K64" s="60"/>
      <c r="L64" s="23"/>
    </row>
    <row r="65" spans="2:12" ht="11.25">
      <c r="B65" s="44"/>
      <c r="F65" s="23"/>
      <c r="G65" s="60"/>
      <c r="H65" s="23"/>
      <c r="I65" s="60"/>
      <c r="J65" s="23"/>
      <c r="K65" s="60"/>
      <c r="L65" s="23"/>
    </row>
    <row r="66" spans="2:12" ht="11.25">
      <c r="B66" s="44"/>
      <c r="F66" s="23"/>
      <c r="G66" s="60"/>
      <c r="H66" s="23"/>
      <c r="I66" s="60"/>
      <c r="J66" s="23"/>
      <c r="K66" s="60"/>
      <c r="L66" s="23"/>
    </row>
    <row r="67" spans="2:12" ht="11.25">
      <c r="B67" s="44" t="s">
        <v>70</v>
      </c>
      <c r="C67" s="44" t="s">
        <v>70</v>
      </c>
      <c r="D67" s="43" t="s">
        <v>71</v>
      </c>
      <c r="F67" s="23"/>
      <c r="G67" s="60"/>
      <c r="H67" s="23"/>
      <c r="I67" s="60"/>
      <c r="J67" s="23"/>
      <c r="K67" s="60"/>
      <c r="L67" s="23"/>
    </row>
    <row r="68" spans="2:12" ht="11.25">
      <c r="B68" s="44"/>
      <c r="C68" s="44"/>
      <c r="D68" s="43" t="s">
        <v>72</v>
      </c>
      <c r="F68" s="23"/>
      <c r="G68" s="60"/>
      <c r="H68" s="23"/>
      <c r="I68" s="60"/>
      <c r="J68" s="23"/>
      <c r="K68" s="60"/>
      <c r="L68" s="23"/>
    </row>
    <row r="69" spans="2:12" ht="11.25">
      <c r="B69" s="44"/>
      <c r="C69" s="44"/>
      <c r="D69" s="43" t="s">
        <v>73</v>
      </c>
      <c r="F69" s="61">
        <f>SUM(F60:F62)</f>
        <v>2300</v>
      </c>
      <c r="G69" s="60"/>
      <c r="H69" s="61">
        <f>SUM(H60:H62)</f>
        <v>6225</v>
      </c>
      <c r="I69" s="60"/>
      <c r="J69" s="61">
        <f>SUM(J60:J62)</f>
        <v>4159</v>
      </c>
      <c r="K69" s="60"/>
      <c r="L69" s="61">
        <f>SUM(L60:L62)</f>
        <v>10983</v>
      </c>
    </row>
    <row r="70" spans="2:12" ht="11.25">
      <c r="B70" s="44"/>
      <c r="C70" s="44"/>
      <c r="F70" s="23"/>
      <c r="G70" s="60"/>
      <c r="H70" s="23"/>
      <c r="I70" s="60"/>
      <c r="J70" s="23"/>
      <c r="K70" s="60"/>
      <c r="L70" s="23"/>
    </row>
    <row r="71" spans="2:12" ht="11.25">
      <c r="B71" s="44"/>
      <c r="C71" s="44" t="s">
        <v>74</v>
      </c>
      <c r="D71" s="43" t="s">
        <v>75</v>
      </c>
      <c r="F71" s="23">
        <v>0</v>
      </c>
      <c r="G71" s="60"/>
      <c r="H71" s="23">
        <v>0</v>
      </c>
      <c r="I71" s="60"/>
      <c r="J71" s="23">
        <v>0</v>
      </c>
      <c r="K71" s="60"/>
      <c r="L71" s="23">
        <v>0</v>
      </c>
    </row>
    <row r="72" spans="2:12" ht="11.25">
      <c r="B72" s="44"/>
      <c r="C72" s="44"/>
      <c r="F72" s="23"/>
      <c r="G72" s="60"/>
      <c r="H72" s="23"/>
      <c r="I72" s="60"/>
      <c r="J72" s="23"/>
      <c r="K72" s="60"/>
      <c r="L72" s="23"/>
    </row>
    <row r="73" spans="2:12" ht="11.25">
      <c r="B73" s="44" t="s">
        <v>76</v>
      </c>
      <c r="C73" s="43" t="s">
        <v>77</v>
      </c>
      <c r="F73" s="23"/>
      <c r="G73" s="60"/>
      <c r="H73" s="23"/>
      <c r="I73" s="60"/>
      <c r="J73" s="23"/>
      <c r="K73" s="60"/>
      <c r="L73" s="23"/>
    </row>
    <row r="74" spans="2:12" ht="11.25">
      <c r="B74" s="44"/>
      <c r="C74" s="43" t="s">
        <v>78</v>
      </c>
      <c r="F74" s="62">
        <v>0</v>
      </c>
      <c r="G74" s="60"/>
      <c r="H74" s="62">
        <v>0</v>
      </c>
      <c r="I74" s="60"/>
      <c r="J74" s="62">
        <v>0</v>
      </c>
      <c r="K74" s="60"/>
      <c r="L74" s="62">
        <v>0</v>
      </c>
    </row>
    <row r="75" spans="2:12" ht="11.25">
      <c r="B75" s="44"/>
      <c r="F75" s="23"/>
      <c r="G75" s="60"/>
      <c r="H75" s="23"/>
      <c r="I75" s="60"/>
      <c r="J75" s="23"/>
      <c r="K75" s="60"/>
      <c r="L75" s="23"/>
    </row>
    <row r="76" spans="2:12" ht="11.25">
      <c r="B76" s="44" t="s">
        <v>79</v>
      </c>
      <c r="C76" s="43" t="s">
        <v>80</v>
      </c>
      <c r="F76" s="23"/>
      <c r="G76" s="60"/>
      <c r="H76" s="23"/>
      <c r="I76" s="60"/>
      <c r="J76" s="23"/>
      <c r="K76" s="60"/>
      <c r="L76" s="23"/>
    </row>
    <row r="77" spans="2:12" ht="11.25">
      <c r="B77" s="44"/>
      <c r="C77" s="43" t="s">
        <v>81</v>
      </c>
      <c r="F77" s="23"/>
      <c r="G77" s="60"/>
      <c r="H77" s="23"/>
      <c r="I77" s="60"/>
      <c r="J77" s="23"/>
      <c r="K77" s="60"/>
      <c r="L77" s="23"/>
    </row>
    <row r="78" spans="2:12" ht="11.25">
      <c r="B78" s="44"/>
      <c r="C78" s="43" t="s">
        <v>82</v>
      </c>
      <c r="F78" s="69">
        <f>SUM(F69:F74)</f>
        <v>2300</v>
      </c>
      <c r="G78" s="60"/>
      <c r="H78" s="69">
        <f>SUM(H69:H74)</f>
        <v>6225</v>
      </c>
      <c r="I78" s="70"/>
      <c r="J78" s="69">
        <f>SUM(J69:J74)</f>
        <v>4159</v>
      </c>
      <c r="K78" s="70"/>
      <c r="L78" s="69">
        <f>SUM(L69:L74)</f>
        <v>10983</v>
      </c>
    </row>
    <row r="79" spans="2:12" ht="11.25">
      <c r="B79" s="44"/>
      <c r="F79" s="70"/>
      <c r="G79" s="60"/>
      <c r="H79" s="70"/>
      <c r="I79" s="70"/>
      <c r="J79" s="70"/>
      <c r="K79" s="70"/>
      <c r="L79" s="70"/>
    </row>
    <row r="80" spans="2:12" ht="11.25">
      <c r="B80" s="44" t="s">
        <v>83</v>
      </c>
      <c r="C80" s="44" t="s">
        <v>70</v>
      </c>
      <c r="D80" s="43" t="s">
        <v>84</v>
      </c>
      <c r="F80" s="71">
        <v>0</v>
      </c>
      <c r="G80" s="60"/>
      <c r="H80" s="71">
        <v>0</v>
      </c>
      <c r="I80" s="70"/>
      <c r="J80" s="71">
        <v>0</v>
      </c>
      <c r="K80" s="70"/>
      <c r="L80" s="71">
        <v>0</v>
      </c>
    </row>
    <row r="81" spans="2:12" ht="11.25">
      <c r="B81" s="44"/>
      <c r="C81" s="44" t="s">
        <v>74</v>
      </c>
      <c r="D81" s="43" t="s">
        <v>75</v>
      </c>
      <c r="F81" s="72">
        <v>0</v>
      </c>
      <c r="G81" s="60"/>
      <c r="H81" s="72">
        <v>0</v>
      </c>
      <c r="I81" s="70"/>
      <c r="J81" s="72">
        <v>0</v>
      </c>
      <c r="K81" s="70"/>
      <c r="L81" s="72">
        <v>0</v>
      </c>
    </row>
    <row r="82" spans="2:12" ht="11.25">
      <c r="B82" s="44"/>
      <c r="C82" s="44" t="s">
        <v>85</v>
      </c>
      <c r="D82" s="43" t="s">
        <v>84</v>
      </c>
      <c r="F82" s="72"/>
      <c r="G82" s="60"/>
      <c r="H82" s="72"/>
      <c r="I82" s="70"/>
      <c r="J82" s="72"/>
      <c r="K82" s="70"/>
      <c r="L82" s="72"/>
    </row>
    <row r="83" spans="2:12" ht="11.25">
      <c r="B83" s="44"/>
      <c r="C83" s="44"/>
      <c r="D83" s="43" t="s">
        <v>86</v>
      </c>
      <c r="F83" s="72"/>
      <c r="G83" s="60"/>
      <c r="H83" s="72"/>
      <c r="I83" s="70"/>
      <c r="J83" s="72"/>
      <c r="K83" s="70"/>
      <c r="L83" s="72"/>
    </row>
    <row r="84" spans="2:12" ht="11.25">
      <c r="B84" s="44"/>
      <c r="C84" s="44"/>
      <c r="D84" s="43" t="s">
        <v>87</v>
      </c>
      <c r="F84" s="73">
        <v>0</v>
      </c>
      <c r="G84" s="60"/>
      <c r="H84" s="73">
        <v>0</v>
      </c>
      <c r="I84" s="70"/>
      <c r="J84" s="73">
        <v>0</v>
      </c>
      <c r="K84" s="70"/>
      <c r="L84" s="73">
        <v>0</v>
      </c>
    </row>
    <row r="85" spans="2:12" ht="11.25">
      <c r="B85" s="44"/>
      <c r="C85" s="44"/>
      <c r="F85" s="70"/>
      <c r="G85" s="60"/>
      <c r="H85" s="70"/>
      <c r="I85" s="70"/>
      <c r="J85" s="70"/>
      <c r="K85" s="70"/>
      <c r="L85" s="70"/>
    </row>
    <row r="86" spans="2:12" ht="11.25">
      <c r="B86" s="44" t="s">
        <v>88</v>
      </c>
      <c r="C86" s="43" t="s">
        <v>89</v>
      </c>
      <c r="F86" s="70"/>
      <c r="G86" s="60"/>
      <c r="H86" s="70"/>
      <c r="I86" s="70"/>
      <c r="J86" s="70"/>
      <c r="K86" s="70"/>
      <c r="L86" s="70"/>
    </row>
    <row r="87" spans="2:12" ht="11.25">
      <c r="B87" s="44"/>
      <c r="C87" s="43" t="s">
        <v>90</v>
      </c>
      <c r="F87" s="69">
        <f>SUM(F78:F84)</f>
        <v>2300</v>
      </c>
      <c r="G87" s="60"/>
      <c r="H87" s="69">
        <f>SUM(H78:H84)</f>
        <v>6225</v>
      </c>
      <c r="I87" s="70"/>
      <c r="J87" s="69">
        <f>SUM(J78:J84)</f>
        <v>4159</v>
      </c>
      <c r="K87" s="70"/>
      <c r="L87" s="69">
        <f>SUM(L78:L84)</f>
        <v>10983</v>
      </c>
    </row>
    <row r="88" spans="2:12" ht="11.25">
      <c r="B88" s="44"/>
      <c r="F88" s="23"/>
      <c r="G88" s="60"/>
      <c r="H88" s="23"/>
      <c r="I88" s="60"/>
      <c r="J88" s="23"/>
      <c r="K88" s="60"/>
      <c r="L88" s="23"/>
    </row>
    <row r="89" spans="1:12" ht="11.25">
      <c r="A89" s="44">
        <v>3</v>
      </c>
      <c r="B89" s="43" t="s">
        <v>91</v>
      </c>
      <c r="F89" s="23"/>
      <c r="G89" s="60"/>
      <c r="H89" s="23"/>
      <c r="I89" s="60"/>
      <c r="J89" s="23"/>
      <c r="K89" s="60"/>
      <c r="L89" s="23"/>
    </row>
    <row r="90" spans="1:12" ht="11.25">
      <c r="A90" s="44"/>
      <c r="B90" s="43" t="s">
        <v>92</v>
      </c>
      <c r="F90" s="23"/>
      <c r="G90" s="60"/>
      <c r="H90" s="23"/>
      <c r="I90" s="60"/>
      <c r="J90" s="23"/>
      <c r="K90" s="60"/>
      <c r="L90" s="23"/>
    </row>
    <row r="91" spans="1:12" ht="11.25">
      <c r="A91" s="44"/>
      <c r="B91" s="43" t="s">
        <v>93</v>
      </c>
      <c r="F91" s="23"/>
      <c r="G91" s="60"/>
      <c r="H91" s="23"/>
      <c r="I91" s="60"/>
      <c r="J91" s="23"/>
      <c r="K91" s="60"/>
      <c r="L91" s="23"/>
    </row>
    <row r="92" spans="1:12" ht="11.25">
      <c r="A92" s="44"/>
      <c r="B92" s="44" t="s">
        <v>43</v>
      </c>
      <c r="C92" s="43" t="s">
        <v>143</v>
      </c>
      <c r="F92" s="74">
        <f>F87/F95*100</f>
        <v>3.163468812323774</v>
      </c>
      <c r="G92" s="47"/>
      <c r="H92" s="74">
        <f>H87/H95*100</f>
        <v>8.567889340031657</v>
      </c>
      <c r="I92" s="47"/>
      <c r="J92" s="74">
        <f>J87/J95*100</f>
        <v>5.720376865415034</v>
      </c>
      <c r="K92" s="47"/>
      <c r="L92" s="74">
        <f>L87/L95*100</f>
        <v>15.116647168123324</v>
      </c>
    </row>
    <row r="93" spans="1:13" ht="11.25">
      <c r="A93" s="44"/>
      <c r="B93" s="44"/>
      <c r="C93" s="90"/>
      <c r="G93" s="75"/>
      <c r="I93" s="75"/>
      <c r="K93" s="75"/>
      <c r="M93" s="16"/>
    </row>
    <row r="94" spans="1:13" ht="11.25">
      <c r="A94" s="44"/>
      <c r="B94" s="44"/>
      <c r="C94" s="43" t="s">
        <v>144</v>
      </c>
      <c r="F94" s="74"/>
      <c r="G94" s="47"/>
      <c r="H94" s="74"/>
      <c r="I94" s="47"/>
      <c r="J94" s="74"/>
      <c r="K94" s="47"/>
      <c r="L94" s="74"/>
      <c r="M94" s="16"/>
    </row>
    <row r="95" spans="1:13" s="43" customFormat="1" ht="11.25">
      <c r="A95" s="44"/>
      <c r="B95" s="44"/>
      <c r="C95" s="43" t="s">
        <v>145</v>
      </c>
      <c r="F95" s="46">
        <v>72705</v>
      </c>
      <c r="G95" s="47"/>
      <c r="H95" s="46">
        <v>72655</v>
      </c>
      <c r="I95" s="47"/>
      <c r="J95" s="46">
        <v>72705</v>
      </c>
      <c r="K95" s="47"/>
      <c r="L95" s="46">
        <v>72655</v>
      </c>
      <c r="M95" s="48"/>
    </row>
    <row r="96" spans="1:13" s="43" customFormat="1" ht="11.25">
      <c r="A96" s="44"/>
      <c r="B96" s="44"/>
      <c r="F96" s="46"/>
      <c r="G96" s="47"/>
      <c r="H96" s="46"/>
      <c r="I96" s="47"/>
      <c r="J96" s="46"/>
      <c r="K96" s="47"/>
      <c r="L96" s="49"/>
      <c r="M96" s="48"/>
    </row>
    <row r="97" spans="1:13" s="43" customFormat="1" ht="11.25">
      <c r="A97" s="44"/>
      <c r="B97" s="44" t="s">
        <v>45</v>
      </c>
      <c r="C97" s="43" t="s">
        <v>94</v>
      </c>
      <c r="F97" s="74"/>
      <c r="G97" s="47"/>
      <c r="H97" s="74"/>
      <c r="I97" s="47"/>
      <c r="J97" s="74"/>
      <c r="K97" s="47"/>
      <c r="L97" s="48"/>
      <c r="M97" s="48"/>
    </row>
    <row r="98" spans="1:13" s="43" customFormat="1" ht="11.25">
      <c r="A98" s="44"/>
      <c r="B98" s="44"/>
      <c r="C98" s="43" t="s">
        <v>95</v>
      </c>
      <c r="F98" s="50">
        <f>F87/F101*100</f>
        <v>3.163468812323774</v>
      </c>
      <c r="G98" s="47"/>
      <c r="H98" s="50">
        <f>H87/H101*100</f>
        <v>8.23020783753768</v>
      </c>
      <c r="I98" s="47"/>
      <c r="J98" s="50">
        <f>J87/J101*100</f>
        <v>5.720376865415034</v>
      </c>
      <c r="K98" s="47"/>
      <c r="L98" s="50">
        <f>L87/L101*100</f>
        <v>14.520863081072505</v>
      </c>
      <c r="M98" s="48"/>
    </row>
    <row r="99" spans="1:13" s="43" customFormat="1" ht="11.25">
      <c r="A99" s="44"/>
      <c r="B99" s="44"/>
      <c r="F99" s="50"/>
      <c r="G99" s="47"/>
      <c r="H99" s="50"/>
      <c r="I99" s="47"/>
      <c r="J99" s="50"/>
      <c r="K99" s="47"/>
      <c r="L99" s="50"/>
      <c r="M99" s="48"/>
    </row>
    <row r="100" spans="1:13" s="43" customFormat="1" ht="11.25">
      <c r="A100" s="44"/>
      <c r="B100" s="44"/>
      <c r="C100" s="43" t="s">
        <v>144</v>
      </c>
      <c r="F100" s="50"/>
      <c r="G100" s="47"/>
      <c r="H100" s="50"/>
      <c r="I100" s="47"/>
      <c r="J100" s="50"/>
      <c r="K100" s="47"/>
      <c r="L100" s="50"/>
      <c r="M100" s="48"/>
    </row>
    <row r="101" spans="1:13" s="43" customFormat="1" ht="11.25">
      <c r="A101" s="44"/>
      <c r="B101" s="44"/>
      <c r="C101" s="43" t="s">
        <v>145</v>
      </c>
      <c r="F101" s="46">
        <v>72705</v>
      </c>
      <c r="G101" s="51"/>
      <c r="H101" s="46">
        <v>75636</v>
      </c>
      <c r="I101" s="88"/>
      <c r="J101" s="46">
        <v>72705</v>
      </c>
      <c r="K101" s="89"/>
      <c r="L101" s="46">
        <v>75636</v>
      </c>
      <c r="M101" s="48"/>
    </row>
    <row r="102" spans="1:13" s="43" customFormat="1" ht="11.25">
      <c r="A102" s="44"/>
      <c r="B102" s="44"/>
      <c r="F102" s="74"/>
      <c r="G102" s="47"/>
      <c r="H102" s="74"/>
      <c r="I102" s="47"/>
      <c r="J102" s="74"/>
      <c r="K102" s="47"/>
      <c r="L102" s="48"/>
      <c r="M102" s="48"/>
    </row>
    <row r="103" spans="1:13" s="43" customFormat="1" ht="11.25">
      <c r="A103" s="44"/>
      <c r="B103" s="44"/>
      <c r="F103" s="74"/>
      <c r="G103" s="47"/>
      <c r="H103" s="74"/>
      <c r="I103" s="47"/>
      <c r="J103" s="74"/>
      <c r="K103" s="47"/>
      <c r="L103" s="48"/>
      <c r="M103" s="48"/>
    </row>
    <row r="104" spans="1:13" ht="11.25">
      <c r="A104" s="44">
        <v>4</v>
      </c>
      <c r="B104" s="44" t="s">
        <v>43</v>
      </c>
      <c r="C104" s="43" t="s">
        <v>96</v>
      </c>
      <c r="F104" s="50" t="s">
        <v>188</v>
      </c>
      <c r="G104" s="47"/>
      <c r="H104" s="50" t="s">
        <v>195</v>
      </c>
      <c r="I104" s="47"/>
      <c r="J104" s="50" t="s">
        <v>188</v>
      </c>
      <c r="K104" s="47"/>
      <c r="L104" s="50" t="s">
        <v>188</v>
      </c>
      <c r="M104" s="16"/>
    </row>
    <row r="105" spans="2:13" ht="11.25">
      <c r="B105" s="44" t="s">
        <v>45</v>
      </c>
      <c r="C105" s="43" t="s">
        <v>97</v>
      </c>
      <c r="F105" s="50" t="s">
        <v>188</v>
      </c>
      <c r="G105" s="47"/>
      <c r="H105" s="50" t="s">
        <v>195</v>
      </c>
      <c r="I105" s="47"/>
      <c r="J105" s="50" t="s">
        <v>188</v>
      </c>
      <c r="K105" s="47"/>
      <c r="L105" s="50" t="s">
        <v>188</v>
      </c>
      <c r="M105" s="16"/>
    </row>
    <row r="106" spans="2:13" ht="11.25">
      <c r="B106" s="44"/>
      <c r="F106" s="50"/>
      <c r="G106" s="47"/>
      <c r="H106" s="50"/>
      <c r="I106" s="47"/>
      <c r="J106" s="50"/>
      <c r="K106" s="47"/>
      <c r="L106" s="50"/>
      <c r="M106" s="16"/>
    </row>
    <row r="107" spans="2:13" ht="11.25">
      <c r="B107" s="44"/>
      <c r="F107" s="50"/>
      <c r="G107" s="48"/>
      <c r="H107" s="50"/>
      <c r="I107" s="48"/>
      <c r="J107" s="50"/>
      <c r="K107" s="48"/>
      <c r="L107" s="50"/>
      <c r="M107" s="16"/>
    </row>
    <row r="108" spans="2:13" ht="11.25">
      <c r="B108" s="44"/>
      <c r="F108" s="50"/>
      <c r="G108" s="48"/>
      <c r="H108" s="50"/>
      <c r="I108" s="48"/>
      <c r="J108" s="50"/>
      <c r="K108" s="48"/>
      <c r="L108" s="50"/>
      <c r="M108" s="16"/>
    </row>
    <row r="109" spans="2:13" ht="11.25">
      <c r="B109" s="44"/>
      <c r="F109" s="50"/>
      <c r="G109" s="48"/>
      <c r="H109" s="50"/>
      <c r="I109" s="48"/>
      <c r="J109" s="50"/>
      <c r="K109" s="48"/>
      <c r="L109" s="50"/>
      <c r="M109" s="16"/>
    </row>
    <row r="110" spans="2:13" ht="11.25">
      <c r="B110" s="44"/>
      <c r="F110" s="50"/>
      <c r="G110" s="48"/>
      <c r="H110" s="50"/>
      <c r="I110" s="48"/>
      <c r="J110" s="50"/>
      <c r="K110" s="48"/>
      <c r="L110" s="50"/>
      <c r="M110" s="16"/>
    </row>
    <row r="111" spans="2:10" ht="11.25">
      <c r="B111" s="44"/>
      <c r="F111" s="76"/>
      <c r="J111" s="76"/>
    </row>
    <row r="112" spans="2:12" ht="11.25">
      <c r="B112" s="44"/>
      <c r="D112" s="43" t="s">
        <v>146</v>
      </c>
      <c r="F112" s="76"/>
      <c r="J112" s="45"/>
      <c r="K112" s="45"/>
      <c r="L112" s="45"/>
    </row>
    <row r="113" spans="2:12" ht="11.25">
      <c r="B113" s="44"/>
      <c r="D113" s="43" t="s">
        <v>190</v>
      </c>
      <c r="J113" s="45"/>
      <c r="K113" s="45"/>
      <c r="L113" s="45"/>
    </row>
    <row r="114" spans="2:12" ht="11.25">
      <c r="B114" s="44"/>
      <c r="J114" s="45"/>
      <c r="K114" s="45"/>
      <c r="L114" s="45"/>
    </row>
    <row r="115" spans="1:10" ht="11.25">
      <c r="A115" s="44"/>
      <c r="J115" s="76"/>
    </row>
    <row r="116" ht="11.25">
      <c r="J116" s="76"/>
    </row>
    <row r="117" ht="11.25">
      <c r="J117" s="76"/>
    </row>
  </sheetData>
  <mergeCells count="5">
    <mergeCell ref="A9:L9"/>
    <mergeCell ref="A10:L10"/>
    <mergeCell ref="A13:L13"/>
    <mergeCell ref="F15:H15"/>
    <mergeCell ref="J15:L15"/>
  </mergeCells>
  <printOptions/>
  <pageMargins left="0.75" right="0.75" top="1" bottom="1" header="0.2" footer="0.5"/>
  <pageSetup horizontalDpi="300" verticalDpi="300" orientation="portrait" r:id="rId1"/>
  <headerFooter alignWithMargins="0">
    <oddHeader xml:space="preserve">&amp;R&amp;"Times New Roman,Regular"&amp;14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60">
      <selection activeCell="F70" sqref="F70"/>
    </sheetView>
  </sheetViews>
  <sheetFormatPr defaultColWidth="9.140625" defaultRowHeight="12.75"/>
  <cols>
    <col min="1" max="1" width="4.57421875" style="2" customWidth="1"/>
    <col min="2" max="2" width="4.140625" style="2" customWidth="1"/>
    <col min="3" max="3" width="8.57421875" style="2" customWidth="1"/>
    <col min="4" max="4" width="4.00390625" style="2" customWidth="1"/>
    <col min="5" max="5" width="37.57421875" style="2" customWidth="1"/>
    <col min="6" max="6" width="11.57421875" style="43" customWidth="1"/>
    <col min="7" max="7" width="3.421875" style="2" customWidth="1"/>
    <col min="8" max="8" width="10.7109375" style="2" customWidth="1"/>
    <col min="9" max="16384" width="9.140625" style="2" customWidth="1"/>
  </cols>
  <sheetData>
    <row r="1" ht="11.25">
      <c r="A1" s="1" t="s">
        <v>0</v>
      </c>
    </row>
    <row r="2" spans="1:4" ht="11.25">
      <c r="A2" s="2" t="s">
        <v>1</v>
      </c>
      <c r="C2" s="3"/>
      <c r="D2" s="3" t="s">
        <v>2</v>
      </c>
    </row>
    <row r="3" spans="1:5" ht="11.25">
      <c r="A3" s="2" t="s">
        <v>3</v>
      </c>
      <c r="C3" s="3"/>
      <c r="D3" s="3" t="s">
        <v>2</v>
      </c>
      <c r="E3" s="2" t="s">
        <v>4</v>
      </c>
    </row>
    <row r="4" spans="1:5" ht="11.25">
      <c r="A4" s="2" t="s">
        <v>5</v>
      </c>
      <c r="C4" s="3"/>
      <c r="D4" s="3" t="s">
        <v>2</v>
      </c>
      <c r="E4" s="2" t="s">
        <v>6</v>
      </c>
    </row>
    <row r="5" spans="1:5" ht="11.25">
      <c r="A5" s="2" t="s">
        <v>7</v>
      </c>
      <c r="C5" s="3"/>
      <c r="D5" s="3" t="s">
        <v>2</v>
      </c>
      <c r="E5" s="43" t="str">
        <f>KLSE_IS!F5</f>
        <v>29/9/2006</v>
      </c>
    </row>
    <row r="6" spans="1:5" ht="11.25">
      <c r="A6" s="2" t="s">
        <v>8</v>
      </c>
      <c r="C6" s="3"/>
      <c r="D6" s="3" t="s">
        <v>2</v>
      </c>
      <c r="E6" s="2" t="str">
        <f>KLSE_IS!F6</f>
        <v>31/1/2007</v>
      </c>
    </row>
    <row r="7" spans="1:5" ht="11.25">
      <c r="A7" s="2" t="s">
        <v>9</v>
      </c>
      <c r="C7" s="3"/>
      <c r="D7" s="3" t="s">
        <v>2</v>
      </c>
      <c r="E7" s="17">
        <f>KLSE_IS!F7</f>
        <v>2</v>
      </c>
    </row>
    <row r="8" spans="3:5" ht="11.25">
      <c r="C8" s="3"/>
      <c r="D8" s="3"/>
      <c r="E8" s="4"/>
    </row>
    <row r="10" spans="1:8" ht="11.25">
      <c r="A10" s="94" t="str">
        <f>KLSE_IS!A9</f>
        <v>Quarterly report on consolidated results for the period ended 31/7/2006</v>
      </c>
      <c r="B10" s="94"/>
      <c r="C10" s="94"/>
      <c r="D10" s="94"/>
      <c r="E10" s="94"/>
      <c r="F10" s="94"/>
      <c r="G10" s="94"/>
      <c r="H10" s="94"/>
    </row>
    <row r="11" spans="1:8" ht="11.25">
      <c r="A11" s="95" t="s">
        <v>10</v>
      </c>
      <c r="B11" s="95"/>
      <c r="C11" s="95"/>
      <c r="D11" s="95"/>
      <c r="E11" s="95"/>
      <c r="F11" s="95"/>
      <c r="G11" s="95"/>
      <c r="H11" s="95"/>
    </row>
    <row r="12" spans="1:8" ht="11.25">
      <c r="A12" s="6"/>
      <c r="B12" s="6"/>
      <c r="C12" s="6"/>
      <c r="D12" s="6"/>
      <c r="E12" s="6"/>
      <c r="F12" s="54"/>
      <c r="G12" s="6"/>
      <c r="H12" s="6"/>
    </row>
    <row r="13" spans="1:8" ht="11.25">
      <c r="A13" s="6"/>
      <c r="B13" s="6"/>
      <c r="C13" s="6"/>
      <c r="D13" s="6"/>
      <c r="E13" s="6"/>
      <c r="F13" s="54"/>
      <c r="G13" s="6"/>
      <c r="H13" s="6"/>
    </row>
    <row r="14" spans="1:8" ht="11.25">
      <c r="A14" s="94" t="s">
        <v>147</v>
      </c>
      <c r="B14" s="94"/>
      <c r="C14" s="94"/>
      <c r="D14" s="94"/>
      <c r="E14" s="94"/>
      <c r="F14" s="94"/>
      <c r="G14" s="94"/>
      <c r="H14" s="94"/>
    </row>
    <row r="15" spans="1:8" ht="11.25">
      <c r="A15" s="5"/>
      <c r="B15" s="5"/>
      <c r="C15" s="5"/>
      <c r="D15" s="5"/>
      <c r="E15" s="5"/>
      <c r="F15" s="45"/>
      <c r="G15" s="5"/>
      <c r="H15" s="5"/>
    </row>
    <row r="16" spans="6:8" ht="11.25">
      <c r="F16" s="55" t="s">
        <v>98</v>
      </c>
      <c r="G16" s="7"/>
      <c r="H16" s="7" t="s">
        <v>98</v>
      </c>
    </row>
    <row r="17" spans="6:8" ht="11.25">
      <c r="F17" s="55" t="s">
        <v>99</v>
      </c>
      <c r="G17" s="7"/>
      <c r="H17" s="7" t="s">
        <v>38</v>
      </c>
    </row>
    <row r="18" spans="6:8" ht="11.25">
      <c r="F18" s="55" t="s">
        <v>138</v>
      </c>
      <c r="G18" s="7"/>
      <c r="H18" s="7" t="s">
        <v>102</v>
      </c>
    </row>
    <row r="19" spans="6:8" ht="11.25">
      <c r="F19" s="55" t="s">
        <v>176</v>
      </c>
      <c r="G19" s="7"/>
      <c r="H19" s="7" t="s">
        <v>167</v>
      </c>
    </row>
    <row r="20" spans="6:8" ht="11.25">
      <c r="F20" s="55" t="s">
        <v>193</v>
      </c>
      <c r="G20" s="7"/>
      <c r="H20" s="7" t="s">
        <v>170</v>
      </c>
    </row>
    <row r="21" spans="6:8" ht="11.25">
      <c r="F21" s="55" t="s">
        <v>139</v>
      </c>
      <c r="G21" s="7"/>
      <c r="H21" s="7" t="s">
        <v>163</v>
      </c>
    </row>
    <row r="22" spans="6:8" ht="11.25">
      <c r="F22" s="55"/>
      <c r="G22" s="7"/>
      <c r="H22" s="7"/>
    </row>
    <row r="23" spans="6:8" ht="11.25">
      <c r="F23" s="55" t="s">
        <v>100</v>
      </c>
      <c r="G23" s="7"/>
      <c r="H23" s="7" t="s">
        <v>100</v>
      </c>
    </row>
    <row r="25" spans="1:8" ht="11.25">
      <c r="A25" s="5">
        <v>1</v>
      </c>
      <c r="B25" s="1" t="s">
        <v>12</v>
      </c>
      <c r="F25" s="49">
        <v>165561</v>
      </c>
      <c r="G25" s="8"/>
      <c r="H25" s="21">
        <v>160834</v>
      </c>
    </row>
    <row r="26" spans="1:8" ht="11.25">
      <c r="A26" s="3"/>
      <c r="F26" s="23"/>
      <c r="G26" s="8"/>
      <c r="H26" s="8"/>
    </row>
    <row r="27" spans="1:8" ht="11.25">
      <c r="A27" s="5">
        <v>2</v>
      </c>
      <c r="B27" s="1" t="s">
        <v>13</v>
      </c>
      <c r="F27" s="23"/>
      <c r="G27" s="8"/>
      <c r="H27" s="8"/>
    </row>
    <row r="28" spans="3:8" ht="11.25">
      <c r="C28" s="2" t="s">
        <v>14</v>
      </c>
      <c r="F28" s="64">
        <v>827</v>
      </c>
      <c r="G28" s="8"/>
      <c r="H28" s="9">
        <v>1204</v>
      </c>
    </row>
    <row r="29" spans="3:8" ht="11.25">
      <c r="C29" s="2" t="s">
        <v>15</v>
      </c>
      <c r="F29" s="66">
        <v>6341</v>
      </c>
      <c r="G29" s="8"/>
      <c r="H29" s="10">
        <v>7239</v>
      </c>
    </row>
    <row r="30" spans="3:8" ht="11.25">
      <c r="C30" s="2" t="s">
        <v>16</v>
      </c>
      <c r="F30" s="66">
        <v>8847</v>
      </c>
      <c r="G30" s="8"/>
      <c r="H30" s="10">
        <v>8539</v>
      </c>
    </row>
    <row r="31" spans="3:8" ht="11.25">
      <c r="C31" s="2" t="s">
        <v>17</v>
      </c>
      <c r="F31" s="66">
        <v>2619</v>
      </c>
      <c r="G31" s="8"/>
      <c r="H31" s="10">
        <v>1406</v>
      </c>
    </row>
    <row r="32" spans="1:8" ht="11.25">
      <c r="A32" s="3"/>
      <c r="F32" s="77">
        <f>SUM(F28:F31)</f>
        <v>18634</v>
      </c>
      <c r="G32" s="8"/>
      <c r="H32" s="11">
        <f>SUM(H28:H31)</f>
        <v>18388</v>
      </c>
    </row>
    <row r="33" spans="1:8" ht="11.25">
      <c r="A33" s="3"/>
      <c r="F33" s="66"/>
      <c r="G33" s="8"/>
      <c r="H33" s="10"/>
    </row>
    <row r="34" spans="1:8" ht="11.25">
      <c r="A34" s="5">
        <v>3</v>
      </c>
      <c r="B34" s="1" t="s">
        <v>18</v>
      </c>
      <c r="F34" s="66"/>
      <c r="G34" s="8"/>
      <c r="H34" s="10"/>
    </row>
    <row r="35" spans="1:8" ht="11.25">
      <c r="A35" s="3"/>
      <c r="C35" s="2" t="s">
        <v>19</v>
      </c>
      <c r="F35" s="66">
        <v>28037</v>
      </c>
      <c r="G35" s="8"/>
      <c r="H35" s="10">
        <v>25204</v>
      </c>
    </row>
    <row r="36" spans="1:8" ht="11.25">
      <c r="A36" s="3"/>
      <c r="C36" s="2" t="s">
        <v>20</v>
      </c>
      <c r="F36" s="66">
        <v>229</v>
      </c>
      <c r="G36" s="8"/>
      <c r="H36" s="10">
        <v>72</v>
      </c>
    </row>
    <row r="37" spans="1:8" ht="11.25">
      <c r="A37" s="3"/>
      <c r="C37" s="2" t="s">
        <v>101</v>
      </c>
      <c r="F37" s="66">
        <f>235+17</f>
        <v>252</v>
      </c>
      <c r="G37" s="8"/>
      <c r="H37" s="10">
        <v>365</v>
      </c>
    </row>
    <row r="38" spans="1:8" ht="11.25">
      <c r="A38" s="3"/>
      <c r="C38" s="2" t="s">
        <v>21</v>
      </c>
      <c r="F38" s="66">
        <v>0</v>
      </c>
      <c r="G38" s="8"/>
      <c r="H38" s="10">
        <v>516</v>
      </c>
    </row>
    <row r="39" spans="1:8" ht="11.25">
      <c r="A39" s="3"/>
      <c r="F39" s="77">
        <f>SUM(F35:F38)</f>
        <v>28518</v>
      </c>
      <c r="G39" s="8"/>
      <c r="H39" s="11">
        <f>SUM(H35:H38)</f>
        <v>26157</v>
      </c>
    </row>
    <row r="40" spans="1:8" ht="11.25">
      <c r="A40" s="3"/>
      <c r="F40" s="23"/>
      <c r="G40" s="8"/>
      <c r="H40" s="8"/>
    </row>
    <row r="41" spans="1:8" ht="11.25">
      <c r="A41" s="5">
        <v>4</v>
      </c>
      <c r="B41" s="1" t="s">
        <v>186</v>
      </c>
      <c r="F41" s="23">
        <f>SUM(F32-F39)</f>
        <v>-9884</v>
      </c>
      <c r="G41" s="8"/>
      <c r="H41" s="8">
        <f>SUM(H32-H39)</f>
        <v>-7769</v>
      </c>
    </row>
    <row r="42" spans="1:8" ht="11.25">
      <c r="A42" s="3"/>
      <c r="F42" s="23"/>
      <c r="G42" s="8"/>
      <c r="H42" s="8"/>
    </row>
    <row r="43" spans="1:8" ht="12" thickBot="1">
      <c r="A43" s="3"/>
      <c r="F43" s="78">
        <f>SUM(F25+F41)</f>
        <v>155677</v>
      </c>
      <c r="G43" s="8"/>
      <c r="H43" s="12">
        <f>SUM(H25+H41)</f>
        <v>153065</v>
      </c>
    </row>
    <row r="44" spans="1:8" ht="12" thickTop="1">
      <c r="A44" s="3"/>
      <c r="F44" s="23"/>
      <c r="G44" s="8"/>
      <c r="H44" s="8"/>
    </row>
    <row r="45" spans="1:8" ht="11.25">
      <c r="A45" s="3"/>
      <c r="F45" s="23"/>
      <c r="G45" s="8"/>
      <c r="H45" s="8"/>
    </row>
    <row r="46" spans="1:8" ht="11.25">
      <c r="A46" s="3"/>
      <c r="F46" s="23"/>
      <c r="G46" s="8"/>
      <c r="H46" s="8"/>
    </row>
    <row r="47" spans="1:8" ht="11.25">
      <c r="A47" s="3"/>
      <c r="F47" s="23"/>
      <c r="G47" s="8"/>
      <c r="H47" s="8"/>
    </row>
    <row r="48" spans="1:8" ht="11.25">
      <c r="A48" s="3"/>
      <c r="F48" s="23"/>
      <c r="G48" s="8"/>
      <c r="H48" s="8"/>
    </row>
    <row r="49" spans="1:8" ht="11.25">
      <c r="A49" s="3"/>
      <c r="F49" s="23"/>
      <c r="G49" s="8"/>
      <c r="H49" s="8"/>
    </row>
    <row r="50" spans="1:8" ht="11.25">
      <c r="A50" s="3"/>
      <c r="F50" s="23"/>
      <c r="G50" s="8"/>
      <c r="H50" s="8"/>
    </row>
    <row r="51" spans="1:8" ht="11.25">
      <c r="A51" s="3"/>
      <c r="F51" s="23"/>
      <c r="G51" s="8"/>
      <c r="H51" s="8"/>
    </row>
    <row r="52" spans="1:8" ht="11.25">
      <c r="A52" s="3"/>
      <c r="F52" s="23"/>
      <c r="G52" s="8"/>
      <c r="H52" s="8"/>
    </row>
    <row r="53" spans="1:8" ht="11.25">
      <c r="A53" s="3"/>
      <c r="F53" s="23"/>
      <c r="G53" s="8"/>
      <c r="H53" s="8"/>
    </row>
    <row r="54" spans="1:8" ht="11.25">
      <c r="A54" s="3"/>
      <c r="F54" s="23"/>
      <c r="G54" s="8"/>
      <c r="H54" s="8"/>
    </row>
    <row r="55" spans="1:8" ht="11.25">
      <c r="A55" s="3"/>
      <c r="F55" s="23"/>
      <c r="G55" s="8"/>
      <c r="H55" s="8"/>
    </row>
    <row r="56" spans="1:8" ht="11.25">
      <c r="A56" s="3"/>
      <c r="F56" s="23"/>
      <c r="G56" s="8"/>
      <c r="H56" s="8"/>
    </row>
    <row r="57" spans="1:8" ht="11.25">
      <c r="A57" s="3"/>
      <c r="F57" s="23"/>
      <c r="G57" s="8"/>
      <c r="H57" s="8"/>
    </row>
    <row r="58" spans="1:8" ht="11.25">
      <c r="A58" s="3"/>
      <c r="F58" s="23"/>
      <c r="G58" s="8"/>
      <c r="H58" s="8"/>
    </row>
    <row r="59" spans="1:8" ht="11.25">
      <c r="A59" s="3"/>
      <c r="F59" s="23"/>
      <c r="G59" s="8"/>
      <c r="H59" s="8"/>
    </row>
    <row r="60" spans="1:8" ht="11.25">
      <c r="A60" s="3"/>
      <c r="F60" s="23"/>
      <c r="G60" s="8"/>
      <c r="H60" s="8"/>
    </row>
    <row r="61" spans="2:8" ht="11.25">
      <c r="B61" s="2" t="s">
        <v>22</v>
      </c>
      <c r="F61" s="23"/>
      <c r="G61" s="8"/>
      <c r="H61" s="8"/>
    </row>
    <row r="62" spans="6:8" ht="11.25">
      <c r="F62" s="23"/>
      <c r="G62" s="8"/>
      <c r="H62" s="8"/>
    </row>
    <row r="63" spans="2:8" ht="11.25">
      <c r="B63" s="1" t="s">
        <v>23</v>
      </c>
      <c r="F63" s="23">
        <v>72705</v>
      </c>
      <c r="G63" s="8"/>
      <c r="H63" s="8">
        <v>72705</v>
      </c>
    </row>
    <row r="64" spans="6:8" ht="11.25">
      <c r="F64" s="23"/>
      <c r="G64" s="8"/>
      <c r="H64" s="8"/>
    </row>
    <row r="65" spans="2:8" ht="11.25">
      <c r="B65" s="1" t="s">
        <v>24</v>
      </c>
      <c r="F65" s="23" t="s">
        <v>158</v>
      </c>
      <c r="G65" s="8"/>
      <c r="H65" s="8" t="s">
        <v>158</v>
      </c>
    </row>
    <row r="66" spans="3:8" ht="11.25">
      <c r="C66" s="2" t="s">
        <v>25</v>
      </c>
      <c r="F66" s="23">
        <v>136</v>
      </c>
      <c r="G66" s="8"/>
      <c r="H66" s="8">
        <v>136</v>
      </c>
    </row>
    <row r="67" spans="1:8" ht="11.25">
      <c r="A67" s="3"/>
      <c r="C67" s="2" t="s">
        <v>26</v>
      </c>
      <c r="F67" s="23">
        <v>0</v>
      </c>
      <c r="G67" s="8"/>
      <c r="H67" s="8">
        <v>0</v>
      </c>
    </row>
    <row r="68" spans="1:8" ht="11.25">
      <c r="A68" s="3"/>
      <c r="C68" s="2" t="s">
        <v>27</v>
      </c>
      <c r="F68" s="23">
        <v>0</v>
      </c>
      <c r="G68" s="8"/>
      <c r="H68" s="8">
        <v>0</v>
      </c>
    </row>
    <row r="69" spans="1:8" ht="11.25">
      <c r="A69" s="3"/>
      <c r="C69" s="2" t="s">
        <v>28</v>
      </c>
      <c r="F69" s="23">
        <v>0</v>
      </c>
      <c r="G69" s="8"/>
      <c r="H69" s="8">
        <v>0</v>
      </c>
    </row>
    <row r="70" spans="1:8" ht="11.25">
      <c r="A70" s="3"/>
      <c r="C70" s="2" t="s">
        <v>29</v>
      </c>
      <c r="F70" s="62">
        <f>67418-17</f>
        <v>67401</v>
      </c>
      <c r="G70" s="8"/>
      <c r="H70" s="13">
        <v>65597</v>
      </c>
    </row>
    <row r="71" spans="1:8" ht="11.25">
      <c r="A71" s="3"/>
      <c r="F71" s="68"/>
      <c r="G71" s="8"/>
      <c r="H71" s="14"/>
    </row>
    <row r="72" spans="1:8" ht="11.25">
      <c r="A72" s="5">
        <v>5</v>
      </c>
      <c r="B72" s="1" t="s">
        <v>30</v>
      </c>
      <c r="F72" s="23">
        <f>SUM(F63:F70)</f>
        <v>140242</v>
      </c>
      <c r="G72" s="8"/>
      <c r="H72" s="8">
        <f>SUM(H63:H70)</f>
        <v>138438</v>
      </c>
    </row>
    <row r="73" spans="1:8" ht="11.25">
      <c r="A73" s="3"/>
      <c r="F73" s="23"/>
      <c r="G73" s="8"/>
      <c r="H73" s="8"/>
    </row>
    <row r="74" spans="1:8" ht="11.25">
      <c r="A74" s="5">
        <v>6</v>
      </c>
      <c r="B74" s="1" t="s">
        <v>31</v>
      </c>
      <c r="F74" s="23">
        <v>0</v>
      </c>
      <c r="G74" s="8"/>
      <c r="H74" s="8">
        <v>0</v>
      </c>
    </row>
    <row r="75" spans="1:8" ht="11.25">
      <c r="A75" s="3"/>
      <c r="F75" s="23"/>
      <c r="G75" s="8"/>
      <c r="H75" s="8"/>
    </row>
    <row r="76" spans="1:8" ht="11.25">
      <c r="A76" s="5">
        <v>7</v>
      </c>
      <c r="B76" s="1" t="s">
        <v>32</v>
      </c>
      <c r="F76" s="23">
        <v>0</v>
      </c>
      <c r="G76" s="8"/>
      <c r="H76" s="8">
        <v>0</v>
      </c>
    </row>
    <row r="77" spans="1:8" ht="11.25">
      <c r="A77" s="3"/>
      <c r="F77" s="23"/>
      <c r="G77" s="8"/>
      <c r="H77" s="8"/>
    </row>
    <row r="78" spans="1:8" ht="11.25">
      <c r="A78" s="5">
        <v>8</v>
      </c>
      <c r="B78" s="1" t="s">
        <v>33</v>
      </c>
      <c r="F78" s="23">
        <v>405</v>
      </c>
      <c r="G78" s="8"/>
      <c r="H78" s="23">
        <v>307</v>
      </c>
    </row>
    <row r="79" spans="1:8" ht="11.25">
      <c r="A79" s="3"/>
      <c r="F79" s="23"/>
      <c r="G79" s="8"/>
      <c r="H79" s="23"/>
    </row>
    <row r="80" spans="1:8" ht="11.25">
      <c r="A80" s="5">
        <v>9</v>
      </c>
      <c r="B80" s="1" t="s">
        <v>34</v>
      </c>
      <c r="F80" s="23">
        <v>694</v>
      </c>
      <c r="G80" s="8"/>
      <c r="H80" s="23">
        <v>1207</v>
      </c>
    </row>
    <row r="81" spans="1:8" ht="11.25">
      <c r="A81" s="3"/>
      <c r="F81" s="23"/>
      <c r="G81" s="8"/>
      <c r="H81" s="8"/>
    </row>
    <row r="82" spans="1:8" ht="11.25">
      <c r="A82" s="5">
        <v>10</v>
      </c>
      <c r="B82" s="1" t="s">
        <v>35</v>
      </c>
      <c r="F82" s="23">
        <v>14336</v>
      </c>
      <c r="G82" s="8"/>
      <c r="H82" s="8">
        <v>13113</v>
      </c>
    </row>
    <row r="83" spans="1:8" ht="11.25">
      <c r="A83" s="5"/>
      <c r="B83" s="1"/>
      <c r="F83" s="23"/>
      <c r="G83" s="8"/>
      <c r="H83" s="8"/>
    </row>
    <row r="84" spans="1:8" ht="12" thickBot="1">
      <c r="A84" s="5"/>
      <c r="B84" s="1"/>
      <c r="F84" s="78">
        <f>SUM(F72:F82)</f>
        <v>155677</v>
      </c>
      <c r="G84" s="8"/>
      <c r="H84" s="12">
        <f>SUM(H72:H82)</f>
        <v>153065</v>
      </c>
    </row>
    <row r="85" spans="1:8" ht="12" thickTop="1">
      <c r="A85" s="3"/>
      <c r="F85" s="23"/>
      <c r="G85" s="8"/>
      <c r="H85" s="8"/>
    </row>
    <row r="86" spans="1:8" ht="11.25">
      <c r="A86" s="3"/>
      <c r="F86" s="23"/>
      <c r="G86" s="8"/>
      <c r="H86" s="8"/>
    </row>
    <row r="87" spans="1:8" ht="12" thickBot="1">
      <c r="A87" s="5">
        <v>11</v>
      </c>
      <c r="B87" s="1" t="s">
        <v>183</v>
      </c>
      <c r="F87" s="79">
        <f>F72/F63</f>
        <v>1.9289182312083075</v>
      </c>
      <c r="G87" s="8"/>
      <c r="H87" s="15">
        <f>H72/H63</f>
        <v>1.9041056323499073</v>
      </c>
    </row>
    <row r="88" spans="6:8" ht="12" thickTop="1">
      <c r="F88" s="23"/>
      <c r="G88" s="8"/>
      <c r="H88" s="8"/>
    </row>
    <row r="89" spans="6:8" ht="11.25">
      <c r="F89" s="23"/>
      <c r="G89" s="8"/>
      <c r="H89" s="8"/>
    </row>
    <row r="90" spans="6:8" ht="11.25">
      <c r="F90" s="23"/>
      <c r="G90" s="8"/>
      <c r="H90" s="8"/>
    </row>
    <row r="91" ht="11.25">
      <c r="B91" s="2" t="s">
        <v>148</v>
      </c>
    </row>
    <row r="92" ht="11.25">
      <c r="B92" s="2" t="str">
        <f>KLSE_IS!D113</f>
        <v>the year ended 31 January 2006 and the accompanying explanatory notes attached to the interim financial statements </v>
      </c>
    </row>
  </sheetData>
  <mergeCells count="3">
    <mergeCell ref="A10:H10"/>
    <mergeCell ref="A11:H11"/>
    <mergeCell ref="A14:H14"/>
  </mergeCells>
  <printOptions/>
  <pageMargins left="0.75" right="0.75" top="1" bottom="1" header="0.2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3">
      <pane xSplit="3" ySplit="4" topLeftCell="D17" activePane="bottomRight" state="frozen"/>
      <selection pane="topLeft" activeCell="A13" sqref="A13"/>
      <selection pane="topRight" activeCell="D13" sqref="D13"/>
      <selection pane="bottomLeft" activeCell="A17" sqref="A17"/>
      <selection pane="bottomRight" activeCell="J37" sqref="J37"/>
    </sheetView>
  </sheetViews>
  <sheetFormatPr defaultColWidth="9.140625" defaultRowHeight="12.75"/>
  <cols>
    <col min="1" max="1" width="17.28125" style="2" customWidth="1"/>
    <col min="2" max="2" width="3.57421875" style="3" customWidth="1"/>
    <col min="3" max="3" width="4.140625" style="2" customWidth="1"/>
    <col min="4" max="4" width="7.7109375" style="2" customWidth="1"/>
    <col min="5" max="5" width="9.140625" style="2" customWidth="1"/>
    <col min="6" max="6" width="10.28125" style="2" customWidth="1"/>
    <col min="7" max="8" width="9.140625" style="2" customWidth="1"/>
    <col min="9" max="9" width="8.57421875" style="2" customWidth="1"/>
    <col min="10" max="16384" width="9.140625" style="2" customWidth="1"/>
  </cols>
  <sheetData>
    <row r="1" ht="11.25">
      <c r="A1" s="1" t="s">
        <v>0</v>
      </c>
    </row>
    <row r="2" spans="1:2" ht="11.25">
      <c r="A2" s="2" t="s">
        <v>1</v>
      </c>
      <c r="B2" s="3" t="s">
        <v>2</v>
      </c>
    </row>
    <row r="3" spans="1:3" ht="11.25">
      <c r="A3" s="2" t="s">
        <v>3</v>
      </c>
      <c r="B3" s="3" t="s">
        <v>2</v>
      </c>
      <c r="C3" s="2" t="s">
        <v>4</v>
      </c>
    </row>
    <row r="4" spans="1:3" ht="11.25">
      <c r="A4" s="2" t="s">
        <v>5</v>
      </c>
      <c r="B4" s="3" t="s">
        <v>2</v>
      </c>
      <c r="C4" s="2" t="s">
        <v>6</v>
      </c>
    </row>
    <row r="5" spans="1:4" ht="11.25">
      <c r="A5" s="2" t="s">
        <v>118</v>
      </c>
      <c r="B5" s="3" t="s">
        <v>2</v>
      </c>
      <c r="C5" s="43" t="str">
        <f>KLSE_IS!F5</f>
        <v>29/9/2006</v>
      </c>
      <c r="D5" s="43"/>
    </row>
    <row r="6" spans="1:3" ht="11.25">
      <c r="A6" s="2" t="s">
        <v>8</v>
      </c>
      <c r="B6" s="3" t="s">
        <v>2</v>
      </c>
      <c r="C6" s="2" t="str">
        <f>KLSE_IS!F6</f>
        <v>31/1/2007</v>
      </c>
    </row>
    <row r="7" spans="1:3" ht="11.25">
      <c r="A7" s="2" t="s">
        <v>9</v>
      </c>
      <c r="B7" s="3" t="s">
        <v>2</v>
      </c>
      <c r="C7" s="17">
        <f>KLSE_IS!F7</f>
        <v>2</v>
      </c>
    </row>
    <row r="9" spans="1:8" ht="11.25">
      <c r="A9" s="94" t="str">
        <f>KLSE_IS!A9</f>
        <v>Quarterly report on consolidated results for the period ended 31/7/2006</v>
      </c>
      <c r="B9" s="94"/>
      <c r="C9" s="94"/>
      <c r="D9" s="94"/>
      <c r="E9" s="94"/>
      <c r="F9" s="94"/>
      <c r="G9" s="94"/>
      <c r="H9" s="94"/>
    </row>
    <row r="10" spans="1:8" ht="11.25">
      <c r="A10" s="95" t="s">
        <v>10</v>
      </c>
      <c r="B10" s="95"/>
      <c r="C10" s="95"/>
      <c r="D10" s="95"/>
      <c r="E10" s="95"/>
      <c r="F10" s="95"/>
      <c r="G10" s="95"/>
      <c r="H10" s="95"/>
    </row>
    <row r="11" ht="10.5" customHeight="1"/>
    <row r="12" spans="1:8" ht="11.25">
      <c r="A12" s="94" t="s">
        <v>152</v>
      </c>
      <c r="B12" s="94"/>
      <c r="C12" s="94"/>
      <c r="D12" s="94"/>
      <c r="E12" s="94"/>
      <c r="F12" s="94"/>
      <c r="G12" s="94"/>
      <c r="H12" s="94"/>
    </row>
    <row r="13" ht="10.5" customHeight="1"/>
    <row r="14" spans="4:9" ht="11.25">
      <c r="D14" s="5" t="s">
        <v>123</v>
      </c>
      <c r="E14" s="5" t="s">
        <v>123</v>
      </c>
      <c r="F14" s="5" t="s">
        <v>126</v>
      </c>
      <c r="G14" s="5" t="s">
        <v>125</v>
      </c>
      <c r="H14" s="5" t="s">
        <v>127</v>
      </c>
      <c r="I14" s="5"/>
    </row>
    <row r="15" spans="4:9" ht="11.25">
      <c r="D15" s="5" t="s">
        <v>125</v>
      </c>
      <c r="E15" s="5" t="s">
        <v>124</v>
      </c>
      <c r="F15" s="5" t="s">
        <v>129</v>
      </c>
      <c r="G15" s="5" t="s">
        <v>129</v>
      </c>
      <c r="H15" s="5" t="s">
        <v>128</v>
      </c>
      <c r="I15" s="5" t="s">
        <v>130</v>
      </c>
    </row>
    <row r="16" spans="4:9" ht="11.25">
      <c r="D16" s="5" t="s">
        <v>110</v>
      </c>
      <c r="E16" s="5" t="s">
        <v>110</v>
      </c>
      <c r="F16" s="5" t="s">
        <v>110</v>
      </c>
      <c r="G16" s="5" t="s">
        <v>110</v>
      </c>
      <c r="H16" s="5" t="s">
        <v>110</v>
      </c>
      <c r="I16" s="5" t="s">
        <v>110</v>
      </c>
    </row>
    <row r="17" ht="10.5" customHeight="1">
      <c r="I17" s="5"/>
    </row>
    <row r="18" spans="1:9" ht="11.25">
      <c r="A18" s="2" t="s">
        <v>196</v>
      </c>
      <c r="D18" s="8">
        <v>72705</v>
      </c>
      <c r="E18" s="8">
        <v>136</v>
      </c>
      <c r="F18" s="8">
        <f>F61</f>
        <v>0</v>
      </c>
      <c r="G18" s="8">
        <f>G61</f>
        <v>0</v>
      </c>
      <c r="H18" s="8">
        <v>65597</v>
      </c>
      <c r="I18" s="8">
        <f>SUM(D18:H18)</f>
        <v>138438</v>
      </c>
    </row>
    <row r="19" spans="4:9" ht="10.5" customHeight="1">
      <c r="D19" s="8"/>
      <c r="E19" s="8"/>
      <c r="F19" s="8"/>
      <c r="G19" s="8"/>
      <c r="H19" s="8"/>
      <c r="I19" s="8"/>
    </row>
    <row r="20" spans="1:9" ht="11.25">
      <c r="A20" s="2" t="s">
        <v>119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f>SUM(D20:H20)</f>
        <v>0</v>
      </c>
    </row>
    <row r="21" spans="4:9" ht="10.5" customHeight="1">
      <c r="D21" s="13"/>
      <c r="E21" s="13"/>
      <c r="F21" s="13"/>
      <c r="G21" s="13"/>
      <c r="H21" s="13"/>
      <c r="I21" s="22"/>
    </row>
    <row r="22" spans="4:9" ht="11.25">
      <c r="D22" s="8">
        <f aca="true" t="shared" si="0" ref="D22:I22">SUM(D18:D20)</f>
        <v>72705</v>
      </c>
      <c r="E22" s="8">
        <f t="shared" si="0"/>
        <v>136</v>
      </c>
      <c r="F22" s="8">
        <f t="shared" si="0"/>
        <v>0</v>
      </c>
      <c r="G22" s="8">
        <f t="shared" si="0"/>
        <v>0</v>
      </c>
      <c r="H22" s="8">
        <f t="shared" si="0"/>
        <v>65597</v>
      </c>
      <c r="I22" s="8">
        <f t="shared" si="0"/>
        <v>138438</v>
      </c>
    </row>
    <row r="23" spans="4:8" ht="10.5" customHeight="1">
      <c r="D23" s="8"/>
      <c r="E23" s="8"/>
      <c r="F23" s="8"/>
      <c r="G23" s="8"/>
      <c r="H23" s="8"/>
    </row>
    <row r="24" spans="1:9" ht="10.5" customHeight="1">
      <c r="A24" s="2" t="s">
        <v>159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f>SUM(D24:H24)</f>
        <v>0</v>
      </c>
    </row>
    <row r="25" spans="4:8" ht="10.5" customHeight="1">
      <c r="D25" s="8"/>
      <c r="E25" s="8"/>
      <c r="F25" s="8"/>
      <c r="G25" s="8"/>
      <c r="H25" s="8"/>
    </row>
    <row r="26" spans="1:9" ht="10.5" customHeight="1">
      <c r="A26" s="2" t="s">
        <v>160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f>SUM(D26:H26)</f>
        <v>0</v>
      </c>
    </row>
    <row r="27" spans="4:8" ht="10.5" customHeight="1">
      <c r="D27" s="8"/>
      <c r="E27" s="8"/>
      <c r="F27" s="8"/>
      <c r="G27" s="8"/>
      <c r="H27" s="8"/>
    </row>
    <row r="28" spans="1:9" s="43" customFormat="1" ht="10.5" customHeight="1">
      <c r="A28" s="43" t="s">
        <v>161</v>
      </c>
      <c r="B28" s="44"/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f>SUM(D28:H28)</f>
        <v>0</v>
      </c>
    </row>
    <row r="29" spans="2:8" s="43" customFormat="1" ht="10.5" customHeight="1">
      <c r="B29" s="44"/>
      <c r="D29" s="23"/>
      <c r="E29" s="23"/>
      <c r="F29" s="23"/>
      <c r="G29" s="23"/>
      <c r="H29" s="23"/>
    </row>
    <row r="30" spans="1:8" s="43" customFormat="1" ht="11.25">
      <c r="A30" s="43" t="s">
        <v>120</v>
      </c>
      <c r="B30" s="44"/>
      <c r="D30" s="23"/>
      <c r="E30" s="23"/>
      <c r="F30" s="23"/>
      <c r="G30" s="23"/>
      <c r="H30" s="23"/>
    </row>
    <row r="31" spans="1:8" s="43" customFormat="1" ht="11.25">
      <c r="A31" s="43" t="s">
        <v>121</v>
      </c>
      <c r="B31" s="44"/>
      <c r="D31" s="23"/>
      <c r="E31" s="23"/>
      <c r="F31" s="23"/>
      <c r="G31" s="23"/>
      <c r="H31" s="23"/>
    </row>
    <row r="32" spans="1:9" s="43" customFormat="1" ht="11.25">
      <c r="A32" s="43" t="s">
        <v>122</v>
      </c>
      <c r="B32" s="44"/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f>SUM(D32:H32)</f>
        <v>0</v>
      </c>
    </row>
    <row r="33" spans="2:9" s="43" customFormat="1" ht="10.5" customHeight="1">
      <c r="B33" s="44"/>
      <c r="D33" s="23"/>
      <c r="E33" s="23"/>
      <c r="F33" s="23"/>
      <c r="G33" s="23"/>
      <c r="H33" s="23"/>
      <c r="I33" s="23"/>
    </row>
    <row r="34" spans="1:9" s="43" customFormat="1" ht="11.25">
      <c r="A34" s="43" t="s">
        <v>197</v>
      </c>
      <c r="B34" s="44"/>
      <c r="D34" s="23">
        <v>0</v>
      </c>
      <c r="E34" s="23">
        <v>0</v>
      </c>
      <c r="F34" s="23">
        <v>0</v>
      </c>
      <c r="G34" s="23">
        <v>0</v>
      </c>
      <c r="H34" s="23">
        <f>KLSE_IS!J87</f>
        <v>4159</v>
      </c>
      <c r="I34" s="23">
        <f>SUM(D34:H34)</f>
        <v>4159</v>
      </c>
    </row>
    <row r="35" spans="2:9" s="43" customFormat="1" ht="10.5" customHeight="1">
      <c r="B35" s="44"/>
      <c r="D35" s="23"/>
      <c r="E35" s="23"/>
      <c r="F35" s="23"/>
      <c r="G35" s="23"/>
      <c r="H35" s="23" t="s">
        <v>158</v>
      </c>
      <c r="I35" s="23"/>
    </row>
    <row r="36" spans="1:9" s="43" customFormat="1" ht="11.25">
      <c r="A36" s="43" t="s">
        <v>156</v>
      </c>
      <c r="B36" s="44"/>
      <c r="D36" s="23">
        <v>0</v>
      </c>
      <c r="E36" s="23">
        <v>0</v>
      </c>
      <c r="F36" s="23">
        <v>0</v>
      </c>
      <c r="G36" s="23">
        <v>0</v>
      </c>
      <c r="H36" s="23">
        <f>-2355</f>
        <v>-2355</v>
      </c>
      <c r="I36" s="23">
        <f>SUM(D36:H36)</f>
        <v>-2355</v>
      </c>
    </row>
    <row r="37" spans="2:8" s="43" customFormat="1" ht="10.5" customHeight="1">
      <c r="B37" s="44"/>
      <c r="D37" s="23"/>
      <c r="E37" s="23"/>
      <c r="F37" s="23"/>
      <c r="G37" s="23"/>
      <c r="H37" s="23"/>
    </row>
    <row r="38" spans="1:9" s="43" customFormat="1" ht="12" thickBot="1">
      <c r="A38" s="43" t="s">
        <v>198</v>
      </c>
      <c r="B38" s="44"/>
      <c r="D38" s="78">
        <f>SUM(D22:D36)</f>
        <v>72705</v>
      </c>
      <c r="E38" s="78">
        <f>SUM(E22:E36)</f>
        <v>136</v>
      </c>
      <c r="F38" s="78">
        <f>SUM(F22:F36)</f>
        <v>0</v>
      </c>
      <c r="G38" s="78">
        <f>SUM(G22:G36)</f>
        <v>0</v>
      </c>
      <c r="H38" s="78">
        <f>SUM(H22:H36)</f>
        <v>67401</v>
      </c>
      <c r="I38" s="78">
        <f>SUM(I22:I37)</f>
        <v>140242</v>
      </c>
    </row>
    <row r="39" spans="4:9" ht="11.25" customHeight="1" thickTop="1">
      <c r="D39" s="20"/>
      <c r="E39" s="20"/>
      <c r="F39" s="20"/>
      <c r="G39" s="20"/>
      <c r="H39" s="20"/>
      <c r="I39" s="20"/>
    </row>
    <row r="40" spans="4:9" ht="10.5" customHeight="1">
      <c r="D40" s="20"/>
      <c r="E40" s="20"/>
      <c r="F40" s="20"/>
      <c r="G40" s="20"/>
      <c r="H40" s="20"/>
      <c r="I40" s="20"/>
    </row>
    <row r="41" spans="1:9" s="18" customFormat="1" ht="11.25">
      <c r="A41" s="33" t="s">
        <v>199</v>
      </c>
      <c r="B41" s="34"/>
      <c r="C41" s="33"/>
      <c r="D41" s="35">
        <v>72601</v>
      </c>
      <c r="E41" s="35">
        <v>65</v>
      </c>
      <c r="F41" s="35">
        <v>0</v>
      </c>
      <c r="G41" s="35">
        <v>0</v>
      </c>
      <c r="H41" s="35">
        <v>53743</v>
      </c>
      <c r="I41" s="35">
        <f>SUM(D41:H41)</f>
        <v>126409</v>
      </c>
    </row>
    <row r="42" spans="1:9" s="18" customFormat="1" ht="10.5" customHeight="1">
      <c r="A42" s="33"/>
      <c r="B42" s="34"/>
      <c r="C42" s="33"/>
      <c r="D42" s="35"/>
      <c r="E42" s="35"/>
      <c r="F42" s="35"/>
      <c r="G42" s="35"/>
      <c r="H42" s="35"/>
      <c r="I42" s="35"/>
    </row>
    <row r="43" spans="1:9" s="18" customFormat="1" ht="11.25">
      <c r="A43" s="33" t="s">
        <v>119</v>
      </c>
      <c r="B43" s="34"/>
      <c r="C43" s="33"/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f>SUM(D43:H43)</f>
        <v>0</v>
      </c>
    </row>
    <row r="44" spans="1:9" s="18" customFormat="1" ht="10.5" customHeight="1">
      <c r="A44" s="33"/>
      <c r="B44" s="34"/>
      <c r="C44" s="33"/>
      <c r="D44" s="36"/>
      <c r="E44" s="36"/>
      <c r="F44" s="36"/>
      <c r="G44" s="36"/>
      <c r="H44" s="36"/>
      <c r="I44" s="37"/>
    </row>
    <row r="45" spans="1:9" s="18" customFormat="1" ht="11.25">
      <c r="A45" s="33"/>
      <c r="B45" s="34"/>
      <c r="C45" s="33"/>
      <c r="D45" s="35">
        <f aca="true" t="shared" si="1" ref="D45:I45">SUM(D41:D43)</f>
        <v>72601</v>
      </c>
      <c r="E45" s="35">
        <f t="shared" si="1"/>
        <v>65</v>
      </c>
      <c r="F45" s="35">
        <f t="shared" si="1"/>
        <v>0</v>
      </c>
      <c r="G45" s="35">
        <f t="shared" si="1"/>
        <v>0</v>
      </c>
      <c r="H45" s="35">
        <f t="shared" si="1"/>
        <v>53743</v>
      </c>
      <c r="I45" s="35">
        <f t="shared" si="1"/>
        <v>126409</v>
      </c>
    </row>
    <row r="46" spans="1:9" s="18" customFormat="1" ht="10.5" customHeight="1">
      <c r="A46" s="33"/>
      <c r="B46" s="34"/>
      <c r="C46" s="33"/>
      <c r="D46" s="35"/>
      <c r="E46" s="35"/>
      <c r="F46" s="35"/>
      <c r="G46" s="35"/>
      <c r="H46" s="35"/>
      <c r="I46" s="33"/>
    </row>
    <row r="47" spans="1:9" s="18" customFormat="1" ht="11.25">
      <c r="A47" s="33" t="s">
        <v>159</v>
      </c>
      <c r="B47" s="34"/>
      <c r="C47" s="33"/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f>SUM(D47:H47)</f>
        <v>0</v>
      </c>
    </row>
    <row r="48" spans="1:9" s="18" customFormat="1" ht="11.25">
      <c r="A48" s="33"/>
      <c r="B48" s="34"/>
      <c r="C48" s="33"/>
      <c r="D48" s="35"/>
      <c r="E48" s="35"/>
      <c r="F48" s="35"/>
      <c r="G48" s="35"/>
      <c r="H48" s="35"/>
      <c r="I48" s="33"/>
    </row>
    <row r="49" spans="1:9" s="18" customFormat="1" ht="11.25">
      <c r="A49" s="33" t="s">
        <v>160</v>
      </c>
      <c r="B49" s="34"/>
      <c r="C49" s="33"/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f>SUM(D49:H49)</f>
        <v>0</v>
      </c>
    </row>
    <row r="50" spans="1:9" s="18" customFormat="1" ht="10.5" customHeight="1">
      <c r="A50" s="33"/>
      <c r="B50" s="34"/>
      <c r="C50" s="33"/>
      <c r="D50" s="35"/>
      <c r="E50" s="35"/>
      <c r="F50" s="35"/>
      <c r="G50" s="35"/>
      <c r="H50" s="35"/>
      <c r="I50" s="33"/>
    </row>
    <row r="51" spans="1:9" s="42" customFormat="1" ht="11.25">
      <c r="A51" s="39" t="s">
        <v>161</v>
      </c>
      <c r="B51" s="40"/>
      <c r="C51" s="39"/>
      <c r="D51" s="41">
        <v>84</v>
      </c>
      <c r="E51" s="41">
        <v>57</v>
      </c>
      <c r="F51" s="41">
        <v>0</v>
      </c>
      <c r="G51" s="41">
        <v>0</v>
      </c>
      <c r="H51" s="41">
        <v>0</v>
      </c>
      <c r="I51" s="41">
        <f>SUM(D51:H51)</f>
        <v>141</v>
      </c>
    </row>
    <row r="52" spans="1:9" s="18" customFormat="1" ht="10.5" customHeight="1">
      <c r="A52" s="33"/>
      <c r="B52" s="34"/>
      <c r="C52" s="33"/>
      <c r="D52" s="35"/>
      <c r="E52" s="35"/>
      <c r="F52" s="35"/>
      <c r="G52" s="35"/>
      <c r="H52" s="35"/>
      <c r="I52" s="33"/>
    </row>
    <row r="53" spans="1:9" s="18" customFormat="1" ht="11.25">
      <c r="A53" s="33" t="s">
        <v>120</v>
      </c>
      <c r="B53" s="34"/>
      <c r="C53" s="33"/>
      <c r="D53" s="35"/>
      <c r="E53" s="35"/>
      <c r="F53" s="35"/>
      <c r="G53" s="35"/>
      <c r="H53" s="35"/>
      <c r="I53" s="33"/>
    </row>
    <row r="54" spans="1:9" s="18" customFormat="1" ht="11.25">
      <c r="A54" s="33" t="s">
        <v>121</v>
      </c>
      <c r="B54" s="34"/>
      <c r="C54" s="33"/>
      <c r="D54" s="35"/>
      <c r="E54" s="35"/>
      <c r="F54" s="35"/>
      <c r="G54" s="35"/>
      <c r="H54" s="35"/>
      <c r="I54" s="33"/>
    </row>
    <row r="55" spans="1:9" s="18" customFormat="1" ht="10.5" customHeight="1">
      <c r="A55" s="33" t="s">
        <v>122</v>
      </c>
      <c r="B55" s="34"/>
      <c r="C55" s="33"/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f>SUM(D55:H55)</f>
        <v>0</v>
      </c>
    </row>
    <row r="56" spans="1:9" s="18" customFormat="1" ht="11.25">
      <c r="A56" s="33"/>
      <c r="B56" s="34"/>
      <c r="C56" s="33"/>
      <c r="D56" s="35"/>
      <c r="E56" s="35"/>
      <c r="F56" s="35"/>
      <c r="G56" s="35"/>
      <c r="H56" s="35"/>
      <c r="I56" s="35"/>
    </row>
    <row r="57" spans="1:9" s="42" customFormat="1" ht="11.25">
      <c r="A57" s="39" t="s">
        <v>197</v>
      </c>
      <c r="B57" s="40"/>
      <c r="C57" s="39"/>
      <c r="D57" s="41">
        <v>0</v>
      </c>
      <c r="E57" s="41">
        <v>0</v>
      </c>
      <c r="F57" s="41">
        <v>0</v>
      </c>
      <c r="G57" s="41">
        <v>0</v>
      </c>
      <c r="H57" s="41">
        <v>10983</v>
      </c>
      <c r="I57" s="41">
        <f>SUM(D57:H57)</f>
        <v>10983</v>
      </c>
    </row>
    <row r="58" spans="1:9" s="18" customFormat="1" ht="11.25">
      <c r="A58" s="33"/>
      <c r="B58" s="34"/>
      <c r="C58" s="33"/>
      <c r="D58" s="35"/>
      <c r="E58" s="35"/>
      <c r="F58" s="35"/>
      <c r="G58" s="35"/>
      <c r="H58" s="35"/>
      <c r="I58" s="35"/>
    </row>
    <row r="59" spans="1:9" s="18" customFormat="1" ht="11.25">
      <c r="A59" s="33" t="s">
        <v>156</v>
      </c>
      <c r="B59" s="34"/>
      <c r="C59" s="33"/>
      <c r="D59" s="35">
        <v>0</v>
      </c>
      <c r="E59" s="35">
        <v>0</v>
      </c>
      <c r="F59" s="35">
        <v>0</v>
      </c>
      <c r="G59" s="35">
        <v>0</v>
      </c>
      <c r="H59" s="35">
        <v>-3271</v>
      </c>
      <c r="I59" s="41">
        <f>SUM(D59:H59)</f>
        <v>-3271</v>
      </c>
    </row>
    <row r="60" spans="1:9" s="18" customFormat="1" ht="11.25">
      <c r="A60" s="33"/>
      <c r="B60" s="34"/>
      <c r="C60" s="33"/>
      <c r="D60" s="35"/>
      <c r="E60" s="35"/>
      <c r="F60" s="35"/>
      <c r="G60" s="35"/>
      <c r="H60" s="35"/>
      <c r="I60" s="33"/>
    </row>
    <row r="61" spans="1:9" s="18" customFormat="1" ht="12" thickBot="1">
      <c r="A61" s="33" t="s">
        <v>200</v>
      </c>
      <c r="B61" s="34"/>
      <c r="C61" s="33"/>
      <c r="D61" s="38">
        <f>SUM(D45:D59)</f>
        <v>72685</v>
      </c>
      <c r="E61" s="38">
        <f>SUM(E45:E59)</f>
        <v>122</v>
      </c>
      <c r="F61" s="38">
        <f>SUM(F45:F59)</f>
        <v>0</v>
      </c>
      <c r="G61" s="38">
        <f>SUM(G45:G59)</f>
        <v>0</v>
      </c>
      <c r="H61" s="38">
        <f>SUM(H45:H59)</f>
        <v>61455</v>
      </c>
      <c r="I61" s="38">
        <f>SUM(I45:I60)</f>
        <v>134262</v>
      </c>
    </row>
    <row r="62" s="18" customFormat="1" ht="12" thickTop="1">
      <c r="B62" s="19"/>
    </row>
    <row r="63" s="18" customFormat="1" ht="11.25">
      <c r="B63" s="19"/>
    </row>
    <row r="64" s="18" customFormat="1" ht="11.25">
      <c r="B64" s="19"/>
    </row>
    <row r="65" spans="1:8" s="18" customFormat="1" ht="11.25">
      <c r="A65" s="2" t="s">
        <v>181</v>
      </c>
      <c r="B65" s="2"/>
      <c r="C65" s="1"/>
      <c r="D65" s="2"/>
      <c r="E65" s="2"/>
      <c r="F65" s="2"/>
      <c r="G65" s="5"/>
      <c r="H65" s="5"/>
    </row>
    <row r="66" spans="1:8" s="18" customFormat="1" ht="11.25">
      <c r="A66" s="2" t="s">
        <v>190</v>
      </c>
      <c r="B66" s="2"/>
      <c r="C66" s="2"/>
      <c r="D66" s="2"/>
      <c r="E66" s="2"/>
      <c r="F66" s="2"/>
      <c r="G66" s="5"/>
      <c r="H66" s="5"/>
    </row>
  </sheetData>
  <mergeCells count="3">
    <mergeCell ref="A9:H9"/>
    <mergeCell ref="A10:H10"/>
    <mergeCell ref="A12:H12"/>
  </mergeCells>
  <printOptions/>
  <pageMargins left="0.75" right="0.36" top="1" bottom="0.68" header="0.21" footer="0.55"/>
  <pageSetup horizontalDpi="600" verticalDpi="600" orientation="portrait" paperSize="9" r:id="rId1"/>
  <headerFooter alignWithMargins="0">
    <oddHeader>&amp;R&amp;"Times New Roman,Regular"&amp;14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56">
      <selection activeCell="C69" sqref="C69"/>
    </sheetView>
  </sheetViews>
  <sheetFormatPr defaultColWidth="9.140625" defaultRowHeight="12.75"/>
  <cols>
    <col min="1" max="1" width="3.140625" style="25" customWidth="1"/>
    <col min="2" max="2" width="13.00390625" style="25" customWidth="1"/>
    <col min="3" max="3" width="3.57421875" style="26" customWidth="1"/>
    <col min="4" max="4" width="40.7109375" style="25" customWidth="1"/>
    <col min="5" max="5" width="10.421875" style="87" customWidth="1"/>
    <col min="6" max="6" width="10.7109375" style="25" customWidth="1"/>
    <col min="7" max="7" width="0" style="24" hidden="1" customWidth="1"/>
    <col min="8" max="16384" width="9.140625" style="24" customWidth="1"/>
  </cols>
  <sheetData>
    <row r="1" spans="1:6" ht="11.25">
      <c r="A1" s="24" t="s">
        <v>0</v>
      </c>
      <c r="B1" s="24"/>
      <c r="C1" s="24"/>
      <c r="D1" s="24"/>
      <c r="E1" s="80"/>
      <c r="F1" s="24"/>
    </row>
    <row r="2" spans="1:6" ht="11.25">
      <c r="A2" s="24" t="s">
        <v>1</v>
      </c>
      <c r="B2" s="24"/>
      <c r="C2" s="24" t="s">
        <v>2</v>
      </c>
      <c r="D2" s="24"/>
      <c r="E2" s="80"/>
      <c r="F2" s="24"/>
    </row>
    <row r="3" spans="1:6" ht="11.25">
      <c r="A3" s="24" t="s">
        <v>103</v>
      </c>
      <c r="B3" s="24"/>
      <c r="C3" s="24" t="s">
        <v>2</v>
      </c>
      <c r="D3" s="24" t="s">
        <v>4</v>
      </c>
      <c r="E3" s="80"/>
      <c r="F3" s="24"/>
    </row>
    <row r="4" spans="1:6" ht="11.25">
      <c r="A4" s="24" t="s">
        <v>5</v>
      </c>
      <c r="B4" s="24"/>
      <c r="C4" s="24" t="s">
        <v>2</v>
      </c>
      <c r="D4" s="24" t="s">
        <v>6</v>
      </c>
      <c r="E4" s="80"/>
      <c r="F4" s="24"/>
    </row>
    <row r="5" spans="1:6" ht="11.25">
      <c r="A5" s="24" t="s">
        <v>7</v>
      </c>
      <c r="B5" s="24"/>
      <c r="C5" s="24" t="s">
        <v>2</v>
      </c>
      <c r="D5" s="80" t="str">
        <f>KLSE_IS!F5</f>
        <v>29/9/2006</v>
      </c>
      <c r="E5" s="80"/>
      <c r="F5" s="24"/>
    </row>
    <row r="6" spans="1:6" ht="11.25">
      <c r="A6" s="24" t="s">
        <v>8</v>
      </c>
      <c r="B6" s="24"/>
      <c r="C6" s="24" t="s">
        <v>2</v>
      </c>
      <c r="D6" s="24" t="str">
        <f>KLSE_IS!F6</f>
        <v>31/1/2007</v>
      </c>
      <c r="E6" s="80"/>
      <c r="F6" s="24"/>
    </row>
    <row r="7" spans="1:6" ht="11.25">
      <c r="A7" s="24" t="s">
        <v>9</v>
      </c>
      <c r="B7" s="24"/>
      <c r="C7" s="24" t="s">
        <v>2</v>
      </c>
      <c r="D7" s="32">
        <f>KLSE_IS!F7</f>
        <v>2</v>
      </c>
      <c r="E7" s="80"/>
      <c r="F7" s="24"/>
    </row>
    <row r="8" spans="1:6" ht="9" customHeight="1">
      <c r="A8" s="24"/>
      <c r="B8" s="24"/>
      <c r="C8" s="24"/>
      <c r="D8" s="24"/>
      <c r="E8" s="80"/>
      <c r="F8" s="24"/>
    </row>
    <row r="9" spans="1:6" ht="11.25">
      <c r="A9" s="94" t="str">
        <f>KLSE_IS!A9</f>
        <v>Quarterly report on consolidated results for the period ended 31/7/2006</v>
      </c>
      <c r="B9" s="94"/>
      <c r="C9" s="94"/>
      <c r="D9" s="94"/>
      <c r="E9" s="94"/>
      <c r="F9" s="94"/>
    </row>
    <row r="10" spans="1:6" ht="11.25">
      <c r="A10" s="94" t="s">
        <v>10</v>
      </c>
      <c r="B10" s="94"/>
      <c r="C10" s="94"/>
      <c r="D10" s="94"/>
      <c r="E10" s="94"/>
      <c r="F10" s="94"/>
    </row>
    <row r="11" spans="1:6" ht="9" customHeight="1">
      <c r="A11" s="1"/>
      <c r="B11" s="1"/>
      <c r="C11" s="1"/>
      <c r="D11" s="1"/>
      <c r="E11" s="76"/>
      <c r="F11" s="1"/>
    </row>
    <row r="12" spans="1:6" ht="11.25">
      <c r="A12" s="94" t="s">
        <v>140</v>
      </c>
      <c r="B12" s="94"/>
      <c r="C12" s="94"/>
      <c r="D12" s="94"/>
      <c r="E12" s="94"/>
      <c r="F12" s="94"/>
    </row>
    <row r="13" spans="1:6" ht="11.25">
      <c r="A13" s="24"/>
      <c r="B13" s="24"/>
      <c r="C13" s="24"/>
      <c r="D13" s="24"/>
      <c r="E13" s="80"/>
      <c r="F13" s="24"/>
    </row>
    <row r="14" spans="1:7" ht="11.25">
      <c r="A14" s="24"/>
      <c r="B14" s="24"/>
      <c r="C14" s="24"/>
      <c r="D14" s="24"/>
      <c r="E14" s="45" t="s">
        <v>99</v>
      </c>
      <c r="F14" s="5" t="s">
        <v>182</v>
      </c>
      <c r="G14" s="5" t="s">
        <v>38</v>
      </c>
    </row>
    <row r="15" spans="1:7" ht="11.25">
      <c r="A15" s="24"/>
      <c r="B15" s="24"/>
      <c r="C15" s="24"/>
      <c r="D15" s="24"/>
      <c r="E15" s="45" t="s">
        <v>173</v>
      </c>
      <c r="F15" s="5" t="s">
        <v>173</v>
      </c>
      <c r="G15" s="5" t="s">
        <v>40</v>
      </c>
    </row>
    <row r="16" spans="1:7" ht="11.25">
      <c r="A16" s="24"/>
      <c r="B16" s="24"/>
      <c r="C16" s="24"/>
      <c r="D16" s="24"/>
      <c r="E16" s="45" t="s">
        <v>109</v>
      </c>
      <c r="F16" s="5" t="s">
        <v>109</v>
      </c>
      <c r="G16" s="5" t="s">
        <v>109</v>
      </c>
    </row>
    <row r="17" spans="1:7" ht="11.25">
      <c r="A17" s="24"/>
      <c r="B17" s="24"/>
      <c r="C17" s="24"/>
      <c r="D17" s="24"/>
      <c r="E17" s="45" t="s">
        <v>193</v>
      </c>
      <c r="F17" s="5" t="s">
        <v>170</v>
      </c>
      <c r="G17" s="5" t="s">
        <v>168</v>
      </c>
    </row>
    <row r="18" spans="1:7" ht="11.25">
      <c r="A18" s="24"/>
      <c r="B18" s="24"/>
      <c r="C18" s="24"/>
      <c r="D18" s="24"/>
      <c r="E18" s="45" t="s">
        <v>139</v>
      </c>
      <c r="F18" s="45" t="s">
        <v>163</v>
      </c>
      <c r="G18" s="5" t="s">
        <v>163</v>
      </c>
    </row>
    <row r="19" spans="1:7" ht="11.25">
      <c r="A19" s="24"/>
      <c r="B19" s="24"/>
      <c r="C19" s="24"/>
      <c r="D19" s="24"/>
      <c r="E19" s="45"/>
      <c r="F19" s="5"/>
      <c r="G19" s="5"/>
    </row>
    <row r="20" spans="1:7" ht="11.25">
      <c r="A20" s="24"/>
      <c r="B20" s="24"/>
      <c r="C20" s="24"/>
      <c r="D20" s="24"/>
      <c r="E20" s="45" t="s">
        <v>110</v>
      </c>
      <c r="F20" s="5" t="s">
        <v>110</v>
      </c>
      <c r="G20" s="5" t="s">
        <v>110</v>
      </c>
    </row>
    <row r="21" spans="1:6" ht="11.25">
      <c r="A21" s="1" t="s">
        <v>104</v>
      </c>
      <c r="B21" s="24"/>
      <c r="C21" s="24"/>
      <c r="D21" s="24"/>
      <c r="E21" s="80"/>
      <c r="F21" s="24"/>
    </row>
    <row r="22" spans="1:7" ht="11.25">
      <c r="A22" s="24" t="s">
        <v>166</v>
      </c>
      <c r="B22" s="24"/>
      <c r="C22" s="24"/>
      <c r="D22" s="24"/>
      <c r="E22" s="81">
        <v>5886</v>
      </c>
      <c r="F22" s="27">
        <v>20564</v>
      </c>
      <c r="G22" s="27">
        <v>22268</v>
      </c>
    </row>
    <row r="23" spans="1:7" ht="11.25">
      <c r="A23" s="24" t="s">
        <v>105</v>
      </c>
      <c r="B23" s="24"/>
      <c r="C23" s="24"/>
      <c r="D23" s="24"/>
      <c r="E23" s="81"/>
      <c r="F23" s="27"/>
      <c r="G23" s="27"/>
    </row>
    <row r="24" spans="1:7" ht="11.25">
      <c r="A24" s="24"/>
      <c r="B24" s="24" t="s">
        <v>131</v>
      </c>
      <c r="C24" s="24"/>
      <c r="D24" s="24"/>
      <c r="E24" s="81">
        <v>5604</v>
      </c>
      <c r="F24" s="27">
        <v>11069</v>
      </c>
      <c r="G24" s="27">
        <v>8042</v>
      </c>
    </row>
    <row r="25" spans="1:7" ht="11.25">
      <c r="A25" s="24"/>
      <c r="B25" s="24" t="s">
        <v>184</v>
      </c>
      <c r="C25" s="24"/>
      <c r="D25" s="24"/>
      <c r="E25" s="81">
        <v>0</v>
      </c>
      <c r="F25" s="27">
        <v>10</v>
      </c>
      <c r="G25" s="27"/>
    </row>
    <row r="26" spans="1:7" ht="11.25">
      <c r="A26" s="24"/>
      <c r="B26" s="24" t="s">
        <v>175</v>
      </c>
      <c r="C26" s="24"/>
      <c r="D26" s="24"/>
      <c r="E26" s="81">
        <v>0</v>
      </c>
      <c r="F26" s="27">
        <v>-17</v>
      </c>
      <c r="G26" s="27"/>
    </row>
    <row r="27" spans="1:7" ht="11.25">
      <c r="A27" s="24"/>
      <c r="B27" s="24" t="s">
        <v>185</v>
      </c>
      <c r="C27" s="24"/>
      <c r="D27" s="24"/>
      <c r="E27" s="81">
        <v>0</v>
      </c>
      <c r="F27" s="27">
        <v>71</v>
      </c>
      <c r="G27" s="27">
        <v>-15</v>
      </c>
    </row>
    <row r="28" spans="1:7" ht="11.25">
      <c r="A28" s="24"/>
      <c r="B28" s="24" t="s">
        <v>111</v>
      </c>
      <c r="C28" s="24"/>
      <c r="D28" s="24"/>
      <c r="E28" s="82">
        <v>1107</v>
      </c>
      <c r="F28" s="28">
        <v>1638</v>
      </c>
      <c r="G28" s="28">
        <v>965</v>
      </c>
    </row>
    <row r="29" spans="1:7" ht="11.25">
      <c r="A29" s="24" t="s">
        <v>106</v>
      </c>
      <c r="B29" s="24"/>
      <c r="C29" s="24"/>
      <c r="D29" s="24"/>
      <c r="E29" s="81">
        <f>SUM(E22:E28)</f>
        <v>12597</v>
      </c>
      <c r="F29" s="27">
        <f>SUM(F22:F28)</f>
        <v>33335</v>
      </c>
      <c r="G29" s="27">
        <f>SUM(G22:G28)</f>
        <v>31260</v>
      </c>
    </row>
    <row r="30" spans="1:7" ht="11.25">
      <c r="A30" s="24" t="s">
        <v>107</v>
      </c>
      <c r="B30" s="24"/>
      <c r="C30" s="24"/>
      <c r="D30" s="24"/>
      <c r="E30" s="81"/>
      <c r="F30" s="27"/>
      <c r="G30" s="27"/>
    </row>
    <row r="31" spans="1:7" ht="11.25">
      <c r="A31" s="24"/>
      <c r="B31" s="24" t="s">
        <v>112</v>
      </c>
      <c r="C31" s="24"/>
      <c r="D31" s="24"/>
      <c r="E31" s="81">
        <v>799</v>
      </c>
      <c r="F31" s="27">
        <v>-2294</v>
      </c>
      <c r="G31" s="27">
        <v>783</v>
      </c>
    </row>
    <row r="32" spans="1:7" ht="11.25">
      <c r="A32" s="24"/>
      <c r="B32" s="24" t="s">
        <v>113</v>
      </c>
      <c r="C32" s="24"/>
      <c r="D32" s="24"/>
      <c r="E32" s="82">
        <f>27+17</f>
        <v>44</v>
      </c>
      <c r="F32" s="28">
        <v>-223</v>
      </c>
      <c r="G32" s="28">
        <v>137</v>
      </c>
    </row>
    <row r="33" spans="1:7" ht="11.25">
      <c r="A33" s="24" t="s">
        <v>116</v>
      </c>
      <c r="B33" s="24"/>
      <c r="C33" s="24"/>
      <c r="D33" s="24"/>
      <c r="E33" s="81">
        <f>SUM(E29:E32)</f>
        <v>13440</v>
      </c>
      <c r="F33" s="27">
        <f>SUM(F29:F32)</f>
        <v>30818</v>
      </c>
      <c r="G33" s="27">
        <f>SUM(G29:G32)</f>
        <v>32180</v>
      </c>
    </row>
    <row r="34" spans="1:7" ht="11.25">
      <c r="A34" s="24"/>
      <c r="B34" s="24" t="s">
        <v>114</v>
      </c>
      <c r="C34" s="24"/>
      <c r="D34" s="24"/>
      <c r="E34" s="81">
        <v>-2443</v>
      </c>
      <c r="F34" s="27">
        <v>-4977</v>
      </c>
      <c r="G34" s="27">
        <v>-3077</v>
      </c>
    </row>
    <row r="35" spans="1:7" ht="11.25">
      <c r="A35" s="24"/>
      <c r="B35" s="24" t="s">
        <v>149</v>
      </c>
      <c r="C35" s="24"/>
      <c r="D35" s="24"/>
      <c r="E35" s="81">
        <v>0</v>
      </c>
      <c r="F35" s="27">
        <v>0</v>
      </c>
      <c r="G35" s="27">
        <v>15</v>
      </c>
    </row>
    <row r="36" spans="1:7" ht="11.25">
      <c r="A36" s="24"/>
      <c r="B36" s="24" t="s">
        <v>115</v>
      </c>
      <c r="C36" s="24"/>
      <c r="D36" s="24"/>
      <c r="E36" s="81">
        <f>-E28</f>
        <v>-1107</v>
      </c>
      <c r="F36" s="27">
        <f>-F28</f>
        <v>-1638</v>
      </c>
      <c r="G36" s="27">
        <v>-965</v>
      </c>
    </row>
    <row r="37" spans="1:7" ht="11.25">
      <c r="A37" s="24"/>
      <c r="B37" s="24" t="s">
        <v>150</v>
      </c>
      <c r="C37" s="24"/>
      <c r="D37" s="24"/>
      <c r="E37" s="81">
        <f>-2338-17</f>
        <v>-2355</v>
      </c>
      <c r="F37" s="27">
        <v>-3271</v>
      </c>
      <c r="G37" s="27">
        <v>-1448</v>
      </c>
    </row>
    <row r="38" spans="1:7" ht="11.25">
      <c r="A38" s="24" t="s">
        <v>117</v>
      </c>
      <c r="B38" s="24"/>
      <c r="C38" s="24"/>
      <c r="D38" s="24"/>
      <c r="E38" s="83">
        <f>SUM(E33:E37)</f>
        <v>7535</v>
      </c>
      <c r="F38" s="29">
        <f>SUM(F33:F37)</f>
        <v>20932</v>
      </c>
      <c r="G38" s="29">
        <f>SUM(G33:G37)</f>
        <v>26705</v>
      </c>
    </row>
    <row r="39" spans="1:7" ht="11.25">
      <c r="A39" s="24"/>
      <c r="B39" s="24"/>
      <c r="C39" s="24"/>
      <c r="D39" s="24"/>
      <c r="E39" s="81"/>
      <c r="F39" s="27"/>
      <c r="G39" s="27"/>
    </row>
    <row r="40" spans="1:7" ht="11.25">
      <c r="A40" s="1" t="s">
        <v>162</v>
      </c>
      <c r="B40" s="24"/>
      <c r="C40" s="24"/>
      <c r="D40" s="24"/>
      <c r="E40" s="81"/>
      <c r="F40" s="27"/>
      <c r="G40" s="27"/>
    </row>
    <row r="41" spans="1:7" ht="11.25">
      <c r="A41" s="24"/>
      <c r="B41" s="24" t="s">
        <v>132</v>
      </c>
      <c r="C41" s="24"/>
      <c r="D41" s="24"/>
      <c r="E41" s="81">
        <v>-10330</v>
      </c>
      <c r="F41" s="27">
        <v>-32871</v>
      </c>
      <c r="G41" s="27">
        <v>-31066</v>
      </c>
    </row>
    <row r="42" spans="1:7" ht="11.25">
      <c r="A42" s="24"/>
      <c r="B42" s="24" t="s">
        <v>174</v>
      </c>
      <c r="C42" s="24"/>
      <c r="D42" s="24"/>
      <c r="E42" s="81">
        <f>-E26</f>
        <v>0</v>
      </c>
      <c r="F42" s="27">
        <v>17</v>
      </c>
      <c r="G42" s="27"/>
    </row>
    <row r="43" spans="1:7" ht="11.25">
      <c r="A43" s="24" t="s">
        <v>137</v>
      </c>
      <c r="B43" s="24"/>
      <c r="C43" s="24"/>
      <c r="D43" s="24"/>
      <c r="E43" s="83">
        <f>SUM(E41:E42)</f>
        <v>-10330</v>
      </c>
      <c r="F43" s="29">
        <f>SUM(F41:F42)</f>
        <v>-32854</v>
      </c>
      <c r="G43" s="29">
        <f>SUM(G41:G41)</f>
        <v>-31066</v>
      </c>
    </row>
    <row r="44" spans="1:7" ht="11.25">
      <c r="A44" s="24"/>
      <c r="B44" s="24"/>
      <c r="C44" s="24"/>
      <c r="D44" s="24"/>
      <c r="E44" s="81"/>
      <c r="F44" s="27"/>
      <c r="G44" s="27"/>
    </row>
    <row r="45" spans="1:7" ht="11.25">
      <c r="A45" s="1" t="s">
        <v>108</v>
      </c>
      <c r="B45" s="24"/>
      <c r="C45" s="24"/>
      <c r="D45" s="24"/>
      <c r="E45" s="81"/>
      <c r="F45" s="27"/>
      <c r="G45" s="27"/>
    </row>
    <row r="46" spans="1:7" ht="11.25">
      <c r="A46" s="1"/>
      <c r="B46" s="24" t="s">
        <v>169</v>
      </c>
      <c r="C46" s="24"/>
      <c r="D46" s="24"/>
      <c r="E46" s="81">
        <v>0</v>
      </c>
      <c r="F46" s="27">
        <v>0</v>
      </c>
      <c r="G46" s="27">
        <v>-58</v>
      </c>
    </row>
    <row r="47" spans="1:7" ht="11.25">
      <c r="A47" s="24"/>
      <c r="B47" s="24" t="s">
        <v>153</v>
      </c>
      <c r="C47" s="24"/>
      <c r="D47" s="24"/>
      <c r="E47" s="81">
        <v>0</v>
      </c>
      <c r="F47" s="27">
        <v>104</v>
      </c>
      <c r="G47" s="27">
        <v>143</v>
      </c>
    </row>
    <row r="48" spans="1:7" ht="11.25">
      <c r="A48" s="24"/>
      <c r="B48" s="24" t="s">
        <v>164</v>
      </c>
      <c r="C48" s="24"/>
      <c r="D48" s="24"/>
      <c r="E48" s="81">
        <v>0</v>
      </c>
      <c r="F48" s="27">
        <v>71</v>
      </c>
      <c r="G48" s="27">
        <v>0</v>
      </c>
    </row>
    <row r="49" spans="1:7" ht="11.25">
      <c r="A49" s="24"/>
      <c r="B49" s="24" t="s">
        <v>189</v>
      </c>
      <c r="C49" s="24"/>
      <c r="D49" s="24"/>
      <c r="E49" s="81">
        <v>211</v>
      </c>
      <c r="F49" s="27">
        <v>0</v>
      </c>
      <c r="G49" s="27"/>
    </row>
    <row r="50" spans="1:7" ht="11.25">
      <c r="A50" s="24"/>
      <c r="B50" s="24" t="s">
        <v>133</v>
      </c>
      <c r="C50" s="24"/>
      <c r="D50" s="24"/>
      <c r="E50" s="81">
        <v>-190</v>
      </c>
      <c r="F50" s="27">
        <v>-391</v>
      </c>
      <c r="G50" s="27">
        <v>-263</v>
      </c>
    </row>
    <row r="51" spans="1:7" ht="11.25">
      <c r="A51" s="24"/>
      <c r="B51" s="24" t="s">
        <v>157</v>
      </c>
      <c r="C51" s="24"/>
      <c r="D51" s="24"/>
      <c r="E51" s="81">
        <v>0</v>
      </c>
      <c r="F51" s="27">
        <v>-417</v>
      </c>
      <c r="G51" s="27">
        <v>-1158</v>
      </c>
    </row>
    <row r="52" spans="1:7" ht="11.25">
      <c r="A52" s="24"/>
      <c r="B52" s="24" t="s">
        <v>165</v>
      </c>
      <c r="C52" s="24"/>
      <c r="D52" s="24"/>
      <c r="E52" s="81">
        <v>0</v>
      </c>
      <c r="F52" s="27">
        <v>0</v>
      </c>
      <c r="G52" s="27">
        <v>3050</v>
      </c>
    </row>
    <row r="53" spans="1:7" ht="11.25">
      <c r="A53" s="24"/>
      <c r="B53" s="24" t="s">
        <v>136</v>
      </c>
      <c r="C53" s="24"/>
      <c r="D53" s="24"/>
      <c r="E53" s="81">
        <v>-546</v>
      </c>
      <c r="F53" s="27">
        <v>-1459</v>
      </c>
      <c r="G53" s="27">
        <v>-868</v>
      </c>
    </row>
    <row r="54" spans="1:7" ht="11.25">
      <c r="A54" s="24" t="s">
        <v>154</v>
      </c>
      <c r="B54" s="24"/>
      <c r="C54" s="24"/>
      <c r="D54" s="24"/>
      <c r="E54" s="83">
        <f>SUM(E46:E53)</f>
        <v>-525</v>
      </c>
      <c r="F54" s="29">
        <f>SUM(F46:F53)</f>
        <v>-2092</v>
      </c>
      <c r="G54" s="29">
        <f>SUM(G46:G53)</f>
        <v>846</v>
      </c>
    </row>
    <row r="55" spans="1:7" ht="11.25">
      <c r="A55" s="24"/>
      <c r="B55" s="24"/>
      <c r="C55" s="24"/>
      <c r="D55" s="24"/>
      <c r="E55" s="81"/>
      <c r="F55" s="27"/>
      <c r="G55" s="27"/>
    </row>
    <row r="56" spans="1:7" ht="11.25">
      <c r="A56" s="1" t="s">
        <v>155</v>
      </c>
      <c r="B56" s="1"/>
      <c r="C56" s="1"/>
      <c r="D56" s="1"/>
      <c r="E56" s="81">
        <f>SUM(E38+E43+E54)</f>
        <v>-3320</v>
      </c>
      <c r="F56" s="27">
        <f>SUM(F38+F43+F54)</f>
        <v>-14014</v>
      </c>
      <c r="G56" s="27">
        <f>SUM(G38+G43+G54)</f>
        <v>-3515</v>
      </c>
    </row>
    <row r="57" spans="1:7" ht="11.25">
      <c r="A57" s="1" t="s">
        <v>171</v>
      </c>
      <c r="B57" s="1"/>
      <c r="C57" s="1"/>
      <c r="D57" s="1"/>
      <c r="E57" s="81">
        <f>F58</f>
        <v>-22498</v>
      </c>
      <c r="F57" s="27">
        <v>-8484</v>
      </c>
      <c r="G57" s="27">
        <v>-3255</v>
      </c>
    </row>
    <row r="58" spans="1:7" ht="12" thickBot="1">
      <c r="A58" s="1" t="s">
        <v>172</v>
      </c>
      <c r="B58" s="1"/>
      <c r="C58" s="1"/>
      <c r="D58" s="1"/>
      <c r="E58" s="84">
        <f>SUM(E56:E57)</f>
        <v>-25818</v>
      </c>
      <c r="F58" s="30">
        <f>SUM(F56:F57)</f>
        <v>-22498</v>
      </c>
      <c r="G58" s="30">
        <f>SUM(G56:G57)</f>
        <v>-6770</v>
      </c>
    </row>
    <row r="59" spans="1:7" ht="12" thickTop="1">
      <c r="A59" s="24"/>
      <c r="B59" s="24"/>
      <c r="C59" s="24"/>
      <c r="D59" s="24"/>
      <c r="E59" s="81"/>
      <c r="F59" s="27"/>
      <c r="G59" s="27"/>
    </row>
    <row r="60" spans="1:7" ht="11.25">
      <c r="A60" s="1" t="s">
        <v>134</v>
      </c>
      <c r="B60" s="24"/>
      <c r="C60" s="24"/>
      <c r="D60" s="24"/>
      <c r="E60" s="81"/>
      <c r="F60" s="27"/>
      <c r="G60" s="27"/>
    </row>
    <row r="61" spans="1:7" ht="11.25">
      <c r="A61" s="24"/>
      <c r="B61" s="24" t="s">
        <v>14</v>
      </c>
      <c r="C61" s="24"/>
      <c r="D61" s="24"/>
      <c r="E61" s="81">
        <v>827</v>
      </c>
      <c r="F61" s="27">
        <v>1204</v>
      </c>
      <c r="G61" s="27">
        <v>2565</v>
      </c>
    </row>
    <row r="62" spans="1:7" ht="11.25">
      <c r="A62" s="24"/>
      <c r="B62" s="24" t="s">
        <v>135</v>
      </c>
      <c r="C62" s="24"/>
      <c r="D62" s="24"/>
      <c r="E62" s="81">
        <v>-26645</v>
      </c>
      <c r="F62" s="27">
        <v>-23702</v>
      </c>
      <c r="G62" s="27">
        <v>-9335</v>
      </c>
    </row>
    <row r="63" spans="1:7" ht="12" thickBot="1">
      <c r="A63" s="24"/>
      <c r="B63" s="24"/>
      <c r="C63" s="24"/>
      <c r="D63" s="24"/>
      <c r="E63" s="84">
        <f>SUM(E61:E62)</f>
        <v>-25818</v>
      </c>
      <c r="F63" s="30">
        <f>SUM(F61:F62)</f>
        <v>-22498</v>
      </c>
      <c r="G63" s="30">
        <f>SUM(G61:G62)</f>
        <v>-6770</v>
      </c>
    </row>
    <row r="64" spans="1:7" ht="12" thickTop="1">
      <c r="A64" s="24"/>
      <c r="B64" s="24"/>
      <c r="C64" s="24"/>
      <c r="D64" s="24"/>
      <c r="E64" s="85"/>
      <c r="F64" s="31"/>
      <c r="G64" s="31"/>
    </row>
    <row r="65" spans="1:6" ht="11.25">
      <c r="A65" s="24" t="s">
        <v>151</v>
      </c>
      <c r="B65" s="24"/>
      <c r="C65" s="24"/>
      <c r="D65" s="24"/>
      <c r="E65" s="85"/>
      <c r="F65" s="31"/>
    </row>
    <row r="66" spans="1:6" ht="11.25">
      <c r="A66" s="25" t="str">
        <f>KLSE_IS!D113</f>
        <v>the year ended 31 January 2006 and the accompanying explanatory notes attached to the interim financial statements </v>
      </c>
      <c r="C66" s="24"/>
      <c r="D66" s="24"/>
      <c r="E66" s="80"/>
      <c r="F66" s="24"/>
    </row>
    <row r="67" ht="11.25">
      <c r="E67" s="86"/>
    </row>
  </sheetData>
  <mergeCells count="3">
    <mergeCell ref="A9:F9"/>
    <mergeCell ref="A10:F10"/>
    <mergeCell ref="A12:F12"/>
  </mergeCells>
  <printOptions/>
  <pageMargins left="1.14" right="0.75" top="0.71" bottom="0.2" header="0.2" footer="0.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KINGSTONMANAGEMENTCONSULTING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</dc:creator>
  <cp:keywords/>
  <dc:description/>
  <cp:lastModifiedBy>System Administrator</cp:lastModifiedBy>
  <cp:lastPrinted>2006-09-13T22:15:36Z</cp:lastPrinted>
  <dcterms:created xsi:type="dcterms:W3CDTF">2002-06-20T03:17:09Z</dcterms:created>
  <dcterms:modified xsi:type="dcterms:W3CDTF">2006-09-29T07:43:05Z</dcterms:modified>
  <cp:category/>
  <cp:version/>
  <cp:contentType/>
  <cp:contentStatus/>
</cp:coreProperties>
</file>